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2\"/>
    </mc:Choice>
  </mc:AlternateContent>
  <bookViews>
    <workbookView xWindow="0" yWindow="0" windowWidth="19200" windowHeight="105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'!$D$3:$D$191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'!$A$1:$AR$166</definedName>
  </definedNames>
  <calcPr calcId="162913" iterate="1"/>
</workbook>
</file>

<file path=xl/calcChain.xml><?xml version="1.0" encoding="utf-8"?>
<calcChain xmlns="http://schemas.openxmlformats.org/spreadsheetml/2006/main">
  <c r="E11" i="14" l="1"/>
  <c r="E12" i="14"/>
  <c r="E13" i="14"/>
  <c r="E14" i="14"/>
  <c r="E10" i="14"/>
  <c r="P14" i="14"/>
  <c r="E9" i="14" l="1"/>
  <c r="F151" i="13" l="1"/>
  <c r="AO138" i="13"/>
  <c r="AO130" i="13" l="1"/>
  <c r="AO103" i="13" l="1"/>
  <c r="AI36" i="13"/>
  <c r="AP116" i="13"/>
  <c r="AO116" i="13"/>
  <c r="AM116" i="13"/>
  <c r="AL116" i="13"/>
  <c r="AJ116" i="13"/>
  <c r="AI116" i="13"/>
  <c r="AG116" i="13"/>
  <c r="AF116" i="13"/>
  <c r="AD116" i="13"/>
  <c r="AC116" i="13"/>
  <c r="AA116" i="13"/>
  <c r="Z116" i="13"/>
  <c r="X116" i="13"/>
  <c r="W116" i="13"/>
  <c r="U116" i="13"/>
  <c r="T116" i="13"/>
  <c r="R116" i="13"/>
  <c r="Q116" i="13"/>
  <c r="O116" i="13"/>
  <c r="N116" i="13"/>
  <c r="L116" i="13"/>
  <c r="K116" i="13"/>
  <c r="I116" i="13"/>
  <c r="H116" i="13"/>
  <c r="AQ144" i="13"/>
  <c r="AN144" i="13"/>
  <c r="AK144" i="13"/>
  <c r="AH144" i="13"/>
  <c r="AE144" i="13"/>
  <c r="AB144" i="13"/>
  <c r="Y144" i="13"/>
  <c r="V144" i="13"/>
  <c r="S144" i="13"/>
  <c r="P144" i="13"/>
  <c r="M144" i="13"/>
  <c r="J144" i="13"/>
  <c r="F144" i="13"/>
  <c r="E144" i="13"/>
  <c r="E143" i="13" s="1"/>
  <c r="AP143" i="13"/>
  <c r="AO143" i="13"/>
  <c r="AN143" i="13"/>
  <c r="AM143" i="13"/>
  <c r="AL143" i="13"/>
  <c r="AJ143" i="13"/>
  <c r="AK143" i="13" s="1"/>
  <c r="AI143" i="13"/>
  <c r="AG143" i="13"/>
  <c r="AH143" i="13" s="1"/>
  <c r="AF143" i="13"/>
  <c r="AD143" i="13"/>
  <c r="AE143" i="13" s="1"/>
  <c r="AC143" i="13"/>
  <c r="AB143" i="13"/>
  <c r="AA143" i="13"/>
  <c r="Z143" i="13"/>
  <c r="X143" i="13"/>
  <c r="Y143" i="13" s="1"/>
  <c r="W143" i="13"/>
  <c r="U143" i="13"/>
  <c r="V143" i="13" s="1"/>
  <c r="T143" i="13"/>
  <c r="R143" i="13"/>
  <c r="Q143" i="13"/>
  <c r="S143" i="13" s="1"/>
  <c r="P143" i="13"/>
  <c r="O143" i="13"/>
  <c r="N143" i="13"/>
  <c r="L143" i="13"/>
  <c r="M143" i="13" s="1"/>
  <c r="K143" i="13"/>
  <c r="I143" i="13"/>
  <c r="J143" i="13" s="1"/>
  <c r="H143" i="13"/>
  <c r="AQ142" i="13"/>
  <c r="AN142" i="13"/>
  <c r="AK142" i="13"/>
  <c r="AH142" i="13"/>
  <c r="AE142" i="13"/>
  <c r="AB142" i="13"/>
  <c r="Y142" i="13"/>
  <c r="V142" i="13"/>
  <c r="S142" i="13"/>
  <c r="P142" i="13"/>
  <c r="M142" i="13"/>
  <c r="J142" i="13"/>
  <c r="F142" i="13"/>
  <c r="G142" i="13" s="1"/>
  <c r="E142" i="13"/>
  <c r="AP141" i="13"/>
  <c r="AQ141" i="13" s="1"/>
  <c r="AO141" i="13"/>
  <c r="AM141" i="13"/>
  <c r="AN141" i="13" s="1"/>
  <c r="AL141" i="13"/>
  <c r="AK141" i="13"/>
  <c r="AJ141" i="13"/>
  <c r="AI141" i="13"/>
  <c r="AG141" i="13"/>
  <c r="AH141" i="13" s="1"/>
  <c r="AF141" i="13"/>
  <c r="AD141" i="13"/>
  <c r="AE141" i="13" s="1"/>
  <c r="AC141" i="13"/>
  <c r="AA141" i="13"/>
  <c r="AB141" i="13" s="1"/>
  <c r="Z141" i="13"/>
  <c r="Y141" i="13"/>
  <c r="X141" i="13"/>
  <c r="W141" i="13"/>
  <c r="U141" i="13"/>
  <c r="V141" i="13" s="1"/>
  <c r="T141" i="13"/>
  <c r="R141" i="13"/>
  <c r="S141" i="13" s="1"/>
  <c r="Q141" i="13"/>
  <c r="O141" i="13"/>
  <c r="P141" i="13" s="1"/>
  <c r="N141" i="13"/>
  <c r="M141" i="13"/>
  <c r="L141" i="13"/>
  <c r="K141" i="13"/>
  <c r="I141" i="13"/>
  <c r="J141" i="13" s="1"/>
  <c r="H141" i="13"/>
  <c r="E141" i="13"/>
  <c r="AP65" i="13"/>
  <c r="AO65" i="13"/>
  <c r="AM65" i="13"/>
  <c r="AL65" i="13"/>
  <c r="AJ65" i="13"/>
  <c r="AI65" i="13"/>
  <c r="AG65" i="13"/>
  <c r="AF65" i="13"/>
  <c r="AD65" i="13"/>
  <c r="AC65" i="13"/>
  <c r="AA65" i="13"/>
  <c r="Z65" i="13"/>
  <c r="X65" i="13"/>
  <c r="W65" i="13"/>
  <c r="U65" i="13"/>
  <c r="T65" i="13"/>
  <c r="R65" i="13"/>
  <c r="Q65" i="13"/>
  <c r="O65" i="13"/>
  <c r="N65" i="13"/>
  <c r="L65" i="13"/>
  <c r="K65" i="13"/>
  <c r="I65" i="13"/>
  <c r="H65" i="13"/>
  <c r="I66" i="13"/>
  <c r="K66" i="13"/>
  <c r="L66" i="13"/>
  <c r="N66" i="13"/>
  <c r="O66" i="13"/>
  <c r="Q66" i="13"/>
  <c r="R66" i="13"/>
  <c r="T66" i="13"/>
  <c r="U66" i="13"/>
  <c r="W66" i="13"/>
  <c r="X66" i="13"/>
  <c r="Z66" i="13"/>
  <c r="AA66" i="13"/>
  <c r="AC66" i="13"/>
  <c r="AD66" i="13"/>
  <c r="AF66" i="13"/>
  <c r="AG66" i="13"/>
  <c r="AI66" i="13"/>
  <c r="AJ66" i="13"/>
  <c r="AL66" i="13"/>
  <c r="AM66" i="13"/>
  <c r="AO66" i="13"/>
  <c r="AP66" i="13"/>
  <c r="H66" i="13"/>
  <c r="AQ71" i="13"/>
  <c r="AN71" i="13"/>
  <c r="AI71" i="13"/>
  <c r="AK71" i="13" s="1"/>
  <c r="AH71" i="13"/>
  <c r="AE71" i="13"/>
  <c r="AB71" i="13"/>
  <c r="Y71" i="13"/>
  <c r="V71" i="13"/>
  <c r="S71" i="13"/>
  <c r="P71" i="13"/>
  <c r="M71" i="13"/>
  <c r="J71" i="13"/>
  <c r="F71" i="13"/>
  <c r="G71" i="13" s="1"/>
  <c r="E71" i="13"/>
  <c r="E70" i="13" s="1"/>
  <c r="AQ70" i="13"/>
  <c r="AP70" i="13"/>
  <c r="AO70" i="13"/>
  <c r="AM70" i="13"/>
  <c r="AN70" i="13" s="1"/>
  <c r="AL70" i="13"/>
  <c r="AJ70" i="13"/>
  <c r="AK70" i="13" s="1"/>
  <c r="AI70" i="13"/>
  <c r="AG70" i="13"/>
  <c r="AH70" i="13" s="1"/>
  <c r="AF70" i="13"/>
  <c r="AE70" i="13"/>
  <c r="AD70" i="13"/>
  <c r="AC70" i="13"/>
  <c r="AA70" i="13"/>
  <c r="AB70" i="13" s="1"/>
  <c r="Z70" i="13"/>
  <c r="X70" i="13"/>
  <c r="Y70" i="13" s="1"/>
  <c r="W70" i="13"/>
  <c r="U70" i="13"/>
  <c r="V70" i="13" s="1"/>
  <c r="T70" i="13"/>
  <c r="S70" i="13"/>
  <c r="R70" i="13"/>
  <c r="Q70" i="13"/>
  <c r="O70" i="13"/>
  <c r="P70" i="13" s="1"/>
  <c r="N70" i="13"/>
  <c r="L70" i="13"/>
  <c r="M70" i="13" s="1"/>
  <c r="K70" i="13"/>
  <c r="I70" i="13"/>
  <c r="J70" i="13" s="1"/>
  <c r="H70" i="13"/>
  <c r="AO46" i="13"/>
  <c r="AI44" i="13"/>
  <c r="G144" i="13" l="1"/>
  <c r="AQ143" i="13"/>
  <c r="F143" i="13"/>
  <c r="G143" i="13" s="1"/>
  <c r="F141" i="13"/>
  <c r="G141" i="13" s="1"/>
  <c r="F70" i="13"/>
  <c r="G70" i="13" s="1"/>
  <c r="AO124" i="13" l="1"/>
  <c r="AO107" i="13" l="1"/>
  <c r="AO128" i="13"/>
  <c r="AO126" i="13"/>
  <c r="H115" i="13"/>
  <c r="AQ138" i="13"/>
  <c r="AN138" i="13"/>
  <c r="AK138" i="13"/>
  <c r="AH138" i="13"/>
  <c r="AE138" i="13"/>
  <c r="AB138" i="13"/>
  <c r="Y138" i="13"/>
  <c r="V138" i="13"/>
  <c r="S138" i="13"/>
  <c r="P138" i="13"/>
  <c r="M138" i="13"/>
  <c r="J138" i="13"/>
  <c r="F138" i="13"/>
  <c r="E138" i="13"/>
  <c r="E137" i="13" s="1"/>
  <c r="AP137" i="13"/>
  <c r="AQ137" i="13" s="1"/>
  <c r="AO137" i="13"/>
  <c r="AM137" i="13"/>
  <c r="AL137" i="13"/>
  <c r="AN137" i="13" s="1"/>
  <c r="AJ137" i="13"/>
  <c r="AK137" i="13" s="1"/>
  <c r="AI137" i="13"/>
  <c r="AH137" i="13"/>
  <c r="AG137" i="13"/>
  <c r="AF137" i="13"/>
  <c r="AD137" i="13"/>
  <c r="AE137" i="13" s="1"/>
  <c r="AC137" i="13"/>
  <c r="AA137" i="13"/>
  <c r="Z137" i="13"/>
  <c r="AB137" i="13" s="1"/>
  <c r="X137" i="13"/>
  <c r="W137" i="13"/>
  <c r="V137" i="13"/>
  <c r="U137" i="13"/>
  <c r="T137" i="13"/>
  <c r="R137" i="13"/>
  <c r="S137" i="13" s="1"/>
  <c r="Q137" i="13"/>
  <c r="O137" i="13"/>
  <c r="N137" i="13"/>
  <c r="P137" i="13" s="1"/>
  <c r="L137" i="13"/>
  <c r="M137" i="13" s="1"/>
  <c r="K137" i="13"/>
  <c r="J137" i="13"/>
  <c r="I137" i="13"/>
  <c r="H137" i="13"/>
  <c r="F137" i="13"/>
  <c r="G137" i="13" s="1"/>
  <c r="AQ136" i="13"/>
  <c r="AN136" i="13"/>
  <c r="AK136" i="13"/>
  <c r="AH136" i="13"/>
  <c r="AE136" i="13"/>
  <c r="AB136" i="13"/>
  <c r="Y136" i="13"/>
  <c r="V136" i="13"/>
  <c r="S136" i="13"/>
  <c r="P136" i="13"/>
  <c r="M136" i="13"/>
  <c r="J136" i="13"/>
  <c r="F136" i="13"/>
  <c r="E136" i="13"/>
  <c r="G136" i="13" s="1"/>
  <c r="AP135" i="13"/>
  <c r="AQ135" i="13" s="1"/>
  <c r="AO135" i="13"/>
  <c r="AN135" i="13"/>
  <c r="AM135" i="13"/>
  <c r="AL135" i="13"/>
  <c r="AJ135" i="13"/>
  <c r="AK135" i="13" s="1"/>
  <c r="AI135" i="13"/>
  <c r="AG135" i="13"/>
  <c r="AF135" i="13"/>
  <c r="AH135" i="13" s="1"/>
  <c r="AD135" i="13"/>
  <c r="AE135" i="13" s="1"/>
  <c r="AC135" i="13"/>
  <c r="AB135" i="13"/>
  <c r="AA135" i="13"/>
  <c r="Z135" i="13"/>
  <c r="X135" i="13"/>
  <c r="W135" i="13"/>
  <c r="U135" i="13"/>
  <c r="T135" i="13"/>
  <c r="V135" i="13" s="1"/>
  <c r="R135" i="13"/>
  <c r="S135" i="13" s="1"/>
  <c r="Q135" i="13"/>
  <c r="P135" i="13"/>
  <c r="O135" i="13"/>
  <c r="N135" i="13"/>
  <c r="L135" i="13"/>
  <c r="M135" i="13" s="1"/>
  <c r="K135" i="13"/>
  <c r="I135" i="13"/>
  <c r="H135" i="13"/>
  <c r="J135" i="13" s="1"/>
  <c r="F135" i="13"/>
  <c r="Y137" i="13" l="1"/>
  <c r="G138" i="13"/>
  <c r="Y135" i="13"/>
  <c r="E135" i="13"/>
  <c r="G135" i="13" s="1"/>
  <c r="AI50" i="13"/>
  <c r="AI46" i="13"/>
  <c r="AI30" i="13"/>
  <c r="M9" i="14" l="1"/>
  <c r="AO86" i="13" l="1"/>
  <c r="AO82" i="13"/>
  <c r="AP99" i="13"/>
  <c r="AO99" i="13"/>
  <c r="AO98" i="13" s="1"/>
  <c r="AP98" i="13"/>
  <c r="AM99" i="13"/>
  <c r="AL99" i="13"/>
  <c r="AL98" i="13" s="1"/>
  <c r="AM98" i="13"/>
  <c r="AJ99" i="13"/>
  <c r="AI99" i="13"/>
  <c r="AI98" i="13" s="1"/>
  <c r="AJ98" i="13"/>
  <c r="AG99" i="13"/>
  <c r="AF99" i="13"/>
  <c r="AF98" i="13" s="1"/>
  <c r="AG98" i="13"/>
  <c r="AD99" i="13"/>
  <c r="AC99" i="13"/>
  <c r="AC98" i="13" s="1"/>
  <c r="AD98" i="13"/>
  <c r="AA99" i="13"/>
  <c r="Z99" i="13"/>
  <c r="Z98" i="13" s="1"/>
  <c r="AA98" i="13"/>
  <c r="X99" i="13"/>
  <c r="X98" i="13" s="1"/>
  <c r="W99" i="13"/>
  <c r="W98" i="13" s="1"/>
  <c r="U99" i="13"/>
  <c r="T99" i="13"/>
  <c r="T98" i="13" s="1"/>
  <c r="U98" i="13"/>
  <c r="R99" i="13"/>
  <c r="Q99" i="13"/>
  <c r="Q98" i="13" s="1"/>
  <c r="R98" i="13"/>
  <c r="O99" i="13"/>
  <c r="N99" i="13"/>
  <c r="N98" i="13" s="1"/>
  <c r="O98" i="13"/>
  <c r="L99" i="13"/>
  <c r="K99" i="13"/>
  <c r="K98" i="13" s="1"/>
  <c r="L98" i="13"/>
  <c r="I98" i="13"/>
  <c r="I99" i="13"/>
  <c r="I100" i="13"/>
  <c r="I102" i="13"/>
  <c r="I104" i="13"/>
  <c r="I106" i="13"/>
  <c r="I108" i="13"/>
  <c r="I110" i="13"/>
  <c r="K100" i="13"/>
  <c r="K102" i="13"/>
  <c r="K104" i="13"/>
  <c r="K106" i="13"/>
  <c r="K108" i="13"/>
  <c r="K110" i="13"/>
  <c r="L100" i="13"/>
  <c r="L102" i="13"/>
  <c r="L104" i="13"/>
  <c r="L106" i="13"/>
  <c r="L108" i="13"/>
  <c r="M108" i="13" s="1"/>
  <c r="L110" i="13"/>
  <c r="N100" i="13"/>
  <c r="N102" i="13"/>
  <c r="N104" i="13"/>
  <c r="N106" i="13"/>
  <c r="N108" i="13"/>
  <c r="N110" i="13"/>
  <c r="O100" i="13"/>
  <c r="O102" i="13"/>
  <c r="O104" i="13"/>
  <c r="O106" i="13"/>
  <c r="O108" i="13"/>
  <c r="P108" i="13" s="1"/>
  <c r="O110" i="13"/>
  <c r="Q100" i="13"/>
  <c r="Q102" i="13"/>
  <c r="Q104" i="13"/>
  <c r="Q106" i="13"/>
  <c r="Q108" i="13"/>
  <c r="Q110" i="13"/>
  <c r="R100" i="13"/>
  <c r="R102" i="13"/>
  <c r="R104" i="13"/>
  <c r="R106" i="13"/>
  <c r="R108" i="13"/>
  <c r="S108" i="13" s="1"/>
  <c r="R110" i="13"/>
  <c r="T100" i="13"/>
  <c r="T102" i="13"/>
  <c r="T104" i="13"/>
  <c r="T106" i="13"/>
  <c r="T108" i="13"/>
  <c r="T110" i="13"/>
  <c r="U100" i="13"/>
  <c r="U102" i="13"/>
  <c r="U104" i="13"/>
  <c r="U106" i="13"/>
  <c r="U108" i="13"/>
  <c r="V108" i="13" s="1"/>
  <c r="U110" i="13"/>
  <c r="W100" i="13"/>
  <c r="W102" i="13"/>
  <c r="W104" i="13"/>
  <c r="W106" i="13"/>
  <c r="W108" i="13"/>
  <c r="W110" i="13"/>
  <c r="X100" i="13"/>
  <c r="X102" i="13"/>
  <c r="X104" i="13"/>
  <c r="X106" i="13"/>
  <c r="X108" i="13"/>
  <c r="Y108" i="13" s="1"/>
  <c r="X110" i="13"/>
  <c r="Z100" i="13"/>
  <c r="Z102" i="13"/>
  <c r="Z104" i="13"/>
  <c r="Z106" i="13"/>
  <c r="Z108" i="13"/>
  <c r="Z110" i="13"/>
  <c r="AA100" i="13"/>
  <c r="AA102" i="13"/>
  <c r="AA104" i="13"/>
  <c r="AA106" i="13"/>
  <c r="AA108" i="13"/>
  <c r="AB108" i="13" s="1"/>
  <c r="AA110" i="13"/>
  <c r="AC100" i="13"/>
  <c r="AC102" i="13"/>
  <c r="AC104" i="13"/>
  <c r="AC106" i="13"/>
  <c r="AC108" i="13"/>
  <c r="AE108" i="13" s="1"/>
  <c r="AC110" i="13"/>
  <c r="AD100" i="13"/>
  <c r="AD102" i="13"/>
  <c r="AD104" i="13"/>
  <c r="AD106" i="13"/>
  <c r="AD108" i="13"/>
  <c r="AD110" i="13"/>
  <c r="AF100" i="13"/>
  <c r="AF102" i="13"/>
  <c r="AF104" i="13"/>
  <c r="AF106" i="13"/>
  <c r="AF108" i="13"/>
  <c r="AF110" i="13"/>
  <c r="AG100" i="13"/>
  <c r="AG102" i="13"/>
  <c r="AG104" i="13"/>
  <c r="AG106" i="13"/>
  <c r="AG108" i="13"/>
  <c r="AG110" i="13"/>
  <c r="AI100" i="13"/>
  <c r="AI102" i="13"/>
  <c r="AI104" i="13"/>
  <c r="AI106" i="13"/>
  <c r="AI108" i="13"/>
  <c r="AI110" i="13"/>
  <c r="AJ100" i="13"/>
  <c r="AJ102" i="13"/>
  <c r="AJ104" i="13"/>
  <c r="AJ106" i="13"/>
  <c r="AJ108" i="13"/>
  <c r="AK108" i="13" s="1"/>
  <c r="AJ110" i="13"/>
  <c r="AL100" i="13"/>
  <c r="AL102" i="13"/>
  <c r="AL104" i="13"/>
  <c r="AL106" i="13"/>
  <c r="AL108" i="13"/>
  <c r="AL110" i="13"/>
  <c r="AM100" i="13"/>
  <c r="AM102" i="13"/>
  <c r="AM104" i="13"/>
  <c r="AM106" i="13"/>
  <c r="AM108" i="13"/>
  <c r="AN108" i="13" s="1"/>
  <c r="AM110" i="13"/>
  <c r="AO100" i="13"/>
  <c r="AO102" i="13"/>
  <c r="AO104" i="13"/>
  <c r="AO106" i="13"/>
  <c r="AO108" i="13"/>
  <c r="AO110" i="13"/>
  <c r="AP100" i="13"/>
  <c r="AP102" i="13"/>
  <c r="AP104" i="13"/>
  <c r="AP106" i="13"/>
  <c r="AP108" i="13"/>
  <c r="AQ108" i="13" s="1"/>
  <c r="AP110" i="13"/>
  <c r="H99" i="13"/>
  <c r="AQ109" i="13"/>
  <c r="AN109" i="13"/>
  <c r="AK109" i="13"/>
  <c r="AH109" i="13"/>
  <c r="AE109" i="13"/>
  <c r="AB109" i="13"/>
  <c r="Y109" i="13"/>
  <c r="V109" i="13"/>
  <c r="S109" i="13"/>
  <c r="P109" i="13"/>
  <c r="M109" i="13"/>
  <c r="J109" i="13"/>
  <c r="F109" i="13"/>
  <c r="E109" i="13"/>
  <c r="E108" i="13" s="1"/>
  <c r="AH108" i="13"/>
  <c r="J108" i="13"/>
  <c r="H108" i="13"/>
  <c r="G109" i="13" l="1"/>
  <c r="F108" i="13"/>
  <c r="G108" i="13" s="1"/>
  <c r="Q9" i="14" l="1"/>
  <c r="P9" i="14"/>
  <c r="N9" i="14"/>
  <c r="K9" i="14"/>
  <c r="J9" i="14"/>
  <c r="H9" i="14"/>
  <c r="G9" i="14"/>
  <c r="D11" i="14"/>
  <c r="D12" i="14"/>
  <c r="D13" i="14"/>
  <c r="D14" i="14"/>
  <c r="D10" i="14"/>
  <c r="D9" i="14" l="1"/>
  <c r="P15" i="14" l="1"/>
  <c r="P16" i="14"/>
  <c r="Q17" i="14"/>
  <c r="K17" i="14"/>
  <c r="G17" i="14"/>
  <c r="M16" i="14"/>
  <c r="H16" i="14"/>
  <c r="G15" i="14"/>
  <c r="M17" i="14"/>
  <c r="P17" i="14"/>
  <c r="J17" i="14"/>
  <c r="Q16" i="14"/>
  <c r="K16" i="14"/>
  <c r="G16" i="14"/>
  <c r="K15" i="14"/>
  <c r="N15" i="14"/>
  <c r="N16" i="14"/>
  <c r="Q15" i="14"/>
  <c r="N17" i="14"/>
  <c r="H17" i="14"/>
  <c r="J16" i="14"/>
  <c r="J15" i="14"/>
  <c r="M15" i="14"/>
  <c r="H15" i="14"/>
  <c r="R17" i="14" l="1"/>
  <c r="I17" i="14"/>
  <c r="R16" i="14"/>
  <c r="O17" i="14"/>
  <c r="L17" i="14"/>
  <c r="L16" i="14"/>
  <c r="O16" i="14"/>
  <c r="D15" i="14"/>
  <c r="I16" i="14"/>
  <c r="D8" i="14" l="1"/>
  <c r="F153" i="13" l="1"/>
  <c r="F23" i="13" s="1"/>
  <c r="H21" i="13"/>
  <c r="H13" i="13" s="1"/>
  <c r="H19" i="13"/>
  <c r="AC112" i="13"/>
  <c r="AQ104" i="13"/>
  <c r="AQ100" i="13"/>
  <c r="AN106" i="13"/>
  <c r="AN102" i="13"/>
  <c r="AN98" i="13"/>
  <c r="AK104" i="13"/>
  <c r="AK100" i="13"/>
  <c r="AH102" i="13"/>
  <c r="AH98" i="13"/>
  <c r="AE104" i="13"/>
  <c r="AE100" i="13"/>
  <c r="AE98" i="13"/>
  <c r="AB106" i="13"/>
  <c r="AB98" i="13"/>
  <c r="Y104" i="13"/>
  <c r="Y100" i="13"/>
  <c r="Y98" i="13"/>
  <c r="V106" i="13"/>
  <c r="V98" i="13"/>
  <c r="S104" i="13"/>
  <c r="S100" i="13"/>
  <c r="S98" i="13"/>
  <c r="P106" i="13"/>
  <c r="P102" i="13"/>
  <c r="P98" i="13"/>
  <c r="M104" i="13"/>
  <c r="M100" i="13"/>
  <c r="M98" i="13"/>
  <c r="AQ106" i="13"/>
  <c r="AQ102" i="13"/>
  <c r="AP96" i="13"/>
  <c r="AO96" i="13"/>
  <c r="AQ96" i="13" s="1"/>
  <c r="AP95" i="13"/>
  <c r="AP113" i="13" s="1"/>
  <c r="AO95" i="13"/>
  <c r="AO94" i="13"/>
  <c r="AM96" i="13"/>
  <c r="AN96" i="13" s="1"/>
  <c r="AL96" i="13"/>
  <c r="AM95" i="13"/>
  <c r="AM113" i="13" s="1"/>
  <c r="AL95" i="13"/>
  <c r="AM94" i="13"/>
  <c r="AK102" i="13"/>
  <c r="AJ96" i="13"/>
  <c r="AK96" i="13" s="1"/>
  <c r="AI96" i="13"/>
  <c r="AJ95" i="13"/>
  <c r="AJ113" i="13" s="1"/>
  <c r="AI95" i="13"/>
  <c r="AI113" i="13" s="1"/>
  <c r="AJ94" i="13"/>
  <c r="AH106" i="13"/>
  <c r="AG96" i="13"/>
  <c r="AF96" i="13"/>
  <c r="AG95" i="13"/>
  <c r="AG113" i="13" s="1"/>
  <c r="AF95" i="13"/>
  <c r="AG94" i="13"/>
  <c r="AE106" i="13"/>
  <c r="AE102" i="13"/>
  <c r="AD96" i="13"/>
  <c r="AE96" i="13" s="1"/>
  <c r="AC96" i="13"/>
  <c r="AD95" i="13"/>
  <c r="AD113" i="13" s="1"/>
  <c r="AC95" i="13"/>
  <c r="AC113" i="13" s="1"/>
  <c r="AD94" i="13"/>
  <c r="AB102" i="13"/>
  <c r="AA96" i="13"/>
  <c r="AB96" i="13" s="1"/>
  <c r="Z96" i="13"/>
  <c r="AA95" i="13"/>
  <c r="AA113" i="13" s="1"/>
  <c r="Z95" i="13"/>
  <c r="AA94" i="13"/>
  <c r="Y102" i="13"/>
  <c r="X96" i="13"/>
  <c r="Y96" i="13" s="1"/>
  <c r="W96" i="13"/>
  <c r="X95" i="13"/>
  <c r="X113" i="13" s="1"/>
  <c r="W95" i="13"/>
  <c r="W113" i="13" s="1"/>
  <c r="X94" i="13"/>
  <c r="U96" i="13"/>
  <c r="T96" i="13"/>
  <c r="U95" i="13"/>
  <c r="U113" i="13" s="1"/>
  <c r="T95" i="13"/>
  <c r="U94" i="13"/>
  <c r="S106" i="13"/>
  <c r="S102" i="13"/>
  <c r="R96" i="13"/>
  <c r="S96" i="13" s="1"/>
  <c r="Q96" i="13"/>
  <c r="R95" i="13"/>
  <c r="R113" i="13" s="1"/>
  <c r="Q95" i="13"/>
  <c r="Q113" i="13" s="1"/>
  <c r="R94" i="13"/>
  <c r="O96" i="13"/>
  <c r="P96" i="13" s="1"/>
  <c r="N96" i="13"/>
  <c r="O95" i="13"/>
  <c r="O113" i="13" s="1"/>
  <c r="N95" i="13"/>
  <c r="O94" i="13"/>
  <c r="M102" i="13"/>
  <c r="L96" i="13"/>
  <c r="M96" i="13" s="1"/>
  <c r="K96" i="13"/>
  <c r="L95" i="13"/>
  <c r="L113" i="13" s="1"/>
  <c r="K95" i="13"/>
  <c r="K113" i="13" s="1"/>
  <c r="L94" i="13"/>
  <c r="AP148" i="13"/>
  <c r="AP145" i="13"/>
  <c r="AO145" i="13"/>
  <c r="AP139" i="13"/>
  <c r="AO139" i="13"/>
  <c r="AP133" i="13"/>
  <c r="AO133" i="13"/>
  <c r="AP131" i="13"/>
  <c r="AO131" i="13"/>
  <c r="AP129" i="13"/>
  <c r="AO129" i="13"/>
  <c r="AP127" i="13"/>
  <c r="AO127" i="13"/>
  <c r="AP125" i="13"/>
  <c r="AO125" i="13"/>
  <c r="AQ125" i="13" s="1"/>
  <c r="AP123" i="13"/>
  <c r="AO123" i="13"/>
  <c r="AP121" i="13"/>
  <c r="AO121" i="13"/>
  <c r="AQ121" i="13" s="1"/>
  <c r="AP119" i="13"/>
  <c r="AO119" i="13"/>
  <c r="AP117" i="13"/>
  <c r="AO117" i="13"/>
  <c r="AO148" i="13"/>
  <c r="AP115" i="13"/>
  <c r="AP147" i="13" s="1"/>
  <c r="AM145" i="13"/>
  <c r="AL145" i="13"/>
  <c r="AM139" i="13"/>
  <c r="AL139" i="13"/>
  <c r="AM133" i="13"/>
  <c r="AL133" i="13"/>
  <c r="AM131" i="13"/>
  <c r="AL131" i="13"/>
  <c r="AN131" i="13" s="1"/>
  <c r="AM129" i="13"/>
  <c r="AL129" i="13"/>
  <c r="AM127" i="13"/>
  <c r="AL127" i="13"/>
  <c r="AN127" i="13" s="1"/>
  <c r="AM125" i="13"/>
  <c r="AL125" i="13"/>
  <c r="AM123" i="13"/>
  <c r="AL123" i="13"/>
  <c r="AM121" i="13"/>
  <c r="AL121" i="13"/>
  <c r="AM119" i="13"/>
  <c r="AL119" i="13"/>
  <c r="AN119" i="13" s="1"/>
  <c r="AM117" i="13"/>
  <c r="AL117" i="13"/>
  <c r="AM148" i="13"/>
  <c r="AN116" i="13"/>
  <c r="AJ148" i="13"/>
  <c r="AJ145" i="13"/>
  <c r="AI145" i="13"/>
  <c r="AJ139" i="13"/>
  <c r="AI139" i="13"/>
  <c r="AJ133" i="13"/>
  <c r="AI133" i="13"/>
  <c r="AK133" i="13" s="1"/>
  <c r="AJ131" i="13"/>
  <c r="AI131" i="13"/>
  <c r="AJ129" i="13"/>
  <c r="AI129" i="13"/>
  <c r="AK129" i="13" s="1"/>
  <c r="AJ127" i="13"/>
  <c r="AI127" i="13"/>
  <c r="AJ125" i="13"/>
  <c r="AI125" i="13"/>
  <c r="AJ123" i="13"/>
  <c r="AI123" i="13"/>
  <c r="AJ121" i="13"/>
  <c r="AI121" i="13"/>
  <c r="AK121" i="13" s="1"/>
  <c r="AJ119" i="13"/>
  <c r="AI119" i="13"/>
  <c r="AJ117" i="13"/>
  <c r="AI117" i="13"/>
  <c r="AK117" i="13" s="1"/>
  <c r="AI148" i="13"/>
  <c r="AJ115" i="13"/>
  <c r="AJ147" i="13" s="1"/>
  <c r="AG145" i="13"/>
  <c r="AF145" i="13"/>
  <c r="AG139" i="13"/>
  <c r="AF139" i="13"/>
  <c r="AH139" i="13" s="1"/>
  <c r="AG133" i="13"/>
  <c r="AF133" i="13"/>
  <c r="AG131" i="13"/>
  <c r="AF131" i="13"/>
  <c r="AG129" i="13"/>
  <c r="AF129" i="13"/>
  <c r="AG127" i="13"/>
  <c r="AF127" i="13"/>
  <c r="AG125" i="13"/>
  <c r="AF125" i="13"/>
  <c r="AG123" i="13"/>
  <c r="AF123" i="13"/>
  <c r="AH123" i="13" s="1"/>
  <c r="AG121" i="13"/>
  <c r="AF121" i="13"/>
  <c r="AG119" i="13"/>
  <c r="AF119" i="13"/>
  <c r="AH119" i="13" s="1"/>
  <c r="AG117" i="13"/>
  <c r="AF117" i="13"/>
  <c r="AG148" i="13"/>
  <c r="AH116" i="13"/>
  <c r="AD148" i="13"/>
  <c r="AC148" i="13"/>
  <c r="AD145" i="13"/>
  <c r="AC145" i="13"/>
  <c r="AD139" i="13"/>
  <c r="AC139" i="13"/>
  <c r="AD133" i="13"/>
  <c r="AC133" i="13"/>
  <c r="AD131" i="13"/>
  <c r="AC131" i="13"/>
  <c r="AD129" i="13"/>
  <c r="AC129" i="13"/>
  <c r="AD127" i="13"/>
  <c r="AC127" i="13"/>
  <c r="AD125" i="13"/>
  <c r="AC125" i="13"/>
  <c r="AE125" i="13" s="1"/>
  <c r="AD123" i="13"/>
  <c r="AC123" i="13"/>
  <c r="AD121" i="13"/>
  <c r="AC121" i="13"/>
  <c r="AE121" i="13" s="1"/>
  <c r="AD119" i="13"/>
  <c r="AC119" i="13"/>
  <c r="AD117" i="13"/>
  <c r="AC117" i="13"/>
  <c r="AD115" i="13"/>
  <c r="AD147" i="13" s="1"/>
  <c r="AC115" i="13"/>
  <c r="AE115" i="13" s="1"/>
  <c r="AA145" i="13"/>
  <c r="Z145" i="13"/>
  <c r="AA139" i="13"/>
  <c r="Z139" i="13"/>
  <c r="AA133" i="13"/>
  <c r="Z133" i="13"/>
  <c r="AA131" i="13"/>
  <c r="Z131" i="13"/>
  <c r="AB131" i="13" s="1"/>
  <c r="AA129" i="13"/>
  <c r="Z129" i="13"/>
  <c r="AA127" i="13"/>
  <c r="Z127" i="13"/>
  <c r="AB127" i="13" s="1"/>
  <c r="AA125" i="13"/>
  <c r="Z125" i="13"/>
  <c r="AA123" i="13"/>
  <c r="Z123" i="13"/>
  <c r="AA121" i="13"/>
  <c r="Z121" i="13"/>
  <c r="AA119" i="13"/>
  <c r="Z119" i="13"/>
  <c r="AB119" i="13" s="1"/>
  <c r="AA117" i="13"/>
  <c r="Z117" i="13"/>
  <c r="AA148" i="13"/>
  <c r="AB116" i="13"/>
  <c r="X148" i="13"/>
  <c r="W148" i="13"/>
  <c r="X145" i="13"/>
  <c r="W145" i="13"/>
  <c r="X139" i="13"/>
  <c r="W139" i="13"/>
  <c r="X133" i="13"/>
  <c r="W133" i="13"/>
  <c r="Y133" i="13" s="1"/>
  <c r="X131" i="13"/>
  <c r="W131" i="13"/>
  <c r="X129" i="13"/>
  <c r="W129" i="13"/>
  <c r="X127" i="13"/>
  <c r="W127" i="13"/>
  <c r="X125" i="13"/>
  <c r="W125" i="13"/>
  <c r="X123" i="13"/>
  <c r="W123" i="13"/>
  <c r="X121" i="13"/>
  <c r="W121" i="13"/>
  <c r="Y121" i="13" s="1"/>
  <c r="X119" i="13"/>
  <c r="W119" i="13"/>
  <c r="X117" i="13"/>
  <c r="W117" i="13"/>
  <c r="Y117" i="13" s="1"/>
  <c r="X115" i="13"/>
  <c r="X147" i="13" s="1"/>
  <c r="W115" i="13"/>
  <c r="U145" i="13"/>
  <c r="T145" i="13"/>
  <c r="U139" i="13"/>
  <c r="T139" i="13"/>
  <c r="V139" i="13" s="1"/>
  <c r="U133" i="13"/>
  <c r="T133" i="13"/>
  <c r="U131" i="13"/>
  <c r="T131" i="13"/>
  <c r="U129" i="13"/>
  <c r="T129" i="13"/>
  <c r="U127" i="13"/>
  <c r="T127" i="13"/>
  <c r="U125" i="13"/>
  <c r="T125" i="13"/>
  <c r="U123" i="13"/>
  <c r="T123" i="13"/>
  <c r="V123" i="13" s="1"/>
  <c r="U121" i="13"/>
  <c r="T121" i="13"/>
  <c r="U119" i="13"/>
  <c r="T119" i="13"/>
  <c r="V119" i="13" s="1"/>
  <c r="U117" i="13"/>
  <c r="T117" i="13"/>
  <c r="U148" i="13"/>
  <c r="V116" i="13"/>
  <c r="R148" i="13"/>
  <c r="Q148" i="13"/>
  <c r="R145" i="13"/>
  <c r="Q145" i="13"/>
  <c r="R139" i="13"/>
  <c r="Q139" i="13"/>
  <c r="R133" i="13"/>
  <c r="Q133" i="13"/>
  <c r="R131" i="13"/>
  <c r="Q131" i="13"/>
  <c r="R129" i="13"/>
  <c r="Q129" i="13"/>
  <c r="R127" i="13"/>
  <c r="Q127" i="13"/>
  <c r="R125" i="13"/>
  <c r="Q125" i="13"/>
  <c r="S125" i="13" s="1"/>
  <c r="R123" i="13"/>
  <c r="Q123" i="13"/>
  <c r="R121" i="13"/>
  <c r="S121" i="13" s="1"/>
  <c r="Q121" i="13"/>
  <c r="R119" i="13"/>
  <c r="Q119" i="13"/>
  <c r="R117" i="13"/>
  <c r="Q117" i="13"/>
  <c r="R115" i="13"/>
  <c r="R147" i="13" s="1"/>
  <c r="Q115" i="13"/>
  <c r="S115" i="13" s="1"/>
  <c r="O145" i="13"/>
  <c r="N145" i="13"/>
  <c r="O139" i="13"/>
  <c r="N139" i="13"/>
  <c r="O133" i="13"/>
  <c r="N133" i="13"/>
  <c r="O131" i="13"/>
  <c r="N131" i="13"/>
  <c r="P131" i="13" s="1"/>
  <c r="O129" i="13"/>
  <c r="N129" i="13"/>
  <c r="O127" i="13"/>
  <c r="N127" i="13"/>
  <c r="P127" i="13" s="1"/>
  <c r="O125" i="13"/>
  <c r="N125" i="13"/>
  <c r="O123" i="13"/>
  <c r="N123" i="13"/>
  <c r="O121" i="13"/>
  <c r="N121" i="13"/>
  <c r="O119" i="13"/>
  <c r="N119" i="13"/>
  <c r="P119" i="13" s="1"/>
  <c r="O117" i="13"/>
  <c r="N117" i="13"/>
  <c r="O148" i="13"/>
  <c r="P116" i="13"/>
  <c r="L148" i="13"/>
  <c r="K148" i="13"/>
  <c r="L145" i="13"/>
  <c r="K145" i="13"/>
  <c r="L139" i="13"/>
  <c r="K139" i="13"/>
  <c r="L133" i="13"/>
  <c r="K133" i="13"/>
  <c r="M133" i="13" s="1"/>
  <c r="L131" i="13"/>
  <c r="K131" i="13"/>
  <c r="L129" i="13"/>
  <c r="K129" i="13"/>
  <c r="M129" i="13" s="1"/>
  <c r="L127" i="13"/>
  <c r="K127" i="13"/>
  <c r="L125" i="13"/>
  <c r="K125" i="13"/>
  <c r="L123" i="13"/>
  <c r="K123" i="13"/>
  <c r="L121" i="13"/>
  <c r="K121" i="13"/>
  <c r="M121" i="13" s="1"/>
  <c r="L119" i="13"/>
  <c r="K119" i="13"/>
  <c r="L117" i="13"/>
  <c r="M117" i="13" s="1"/>
  <c r="K117" i="13"/>
  <c r="L115" i="13"/>
  <c r="L147" i="13" s="1"/>
  <c r="K115" i="13"/>
  <c r="I148" i="13"/>
  <c r="H148" i="13"/>
  <c r="H147" i="13"/>
  <c r="AQ122" i="13"/>
  <c r="AN122" i="13"/>
  <c r="AK122" i="13"/>
  <c r="AH122" i="13"/>
  <c r="AE122" i="13"/>
  <c r="AB122" i="13"/>
  <c r="Y122" i="13"/>
  <c r="V122" i="13"/>
  <c r="S122" i="13"/>
  <c r="P122" i="13"/>
  <c r="M122" i="13"/>
  <c r="J122" i="13"/>
  <c r="F122" i="13"/>
  <c r="F121" i="13" s="1"/>
  <c r="E122" i="13"/>
  <c r="G122" i="13" s="1"/>
  <c r="AN121" i="13"/>
  <c r="AH121" i="13"/>
  <c r="AB121" i="13"/>
  <c r="V121" i="13"/>
  <c r="P121" i="13"/>
  <c r="I121" i="13"/>
  <c r="H121" i="13"/>
  <c r="J121" i="13" s="1"/>
  <c r="AQ120" i="13"/>
  <c r="AN120" i="13"/>
  <c r="AK120" i="13"/>
  <c r="AH120" i="13"/>
  <c r="AE120" i="13"/>
  <c r="AB120" i="13"/>
  <c r="Y120" i="13"/>
  <c r="V120" i="13"/>
  <c r="S120" i="13"/>
  <c r="P120" i="13"/>
  <c r="M120" i="13"/>
  <c r="J120" i="13"/>
  <c r="F120" i="13"/>
  <c r="E120" i="13"/>
  <c r="E119" i="13" s="1"/>
  <c r="AQ119" i="13"/>
  <c r="AK119" i="13"/>
  <c r="AE119" i="13"/>
  <c r="Y119" i="13"/>
  <c r="S119" i="13"/>
  <c r="M119" i="13"/>
  <c r="J119" i="13"/>
  <c r="I119" i="13"/>
  <c r="H119" i="13"/>
  <c r="F119" i="13"/>
  <c r="AQ118" i="13"/>
  <c r="AN118" i="13"/>
  <c r="AK118" i="13"/>
  <c r="AH118" i="13"/>
  <c r="AE118" i="13"/>
  <c r="AB118" i="13"/>
  <c r="Y118" i="13"/>
  <c r="V118" i="13"/>
  <c r="S118" i="13"/>
  <c r="P118" i="13"/>
  <c r="M118" i="13"/>
  <c r="J118" i="13"/>
  <c r="F118" i="13"/>
  <c r="E118" i="13"/>
  <c r="G118" i="13" s="1"/>
  <c r="AQ117" i="13"/>
  <c r="AN117" i="13"/>
  <c r="AH117" i="13"/>
  <c r="AE117" i="13"/>
  <c r="AB117" i="13"/>
  <c r="V117" i="13"/>
  <c r="S117" i="13"/>
  <c r="P117" i="13"/>
  <c r="I117" i="13"/>
  <c r="H117" i="13"/>
  <c r="J117" i="13" s="1"/>
  <c r="F117" i="13"/>
  <c r="AQ130" i="13"/>
  <c r="AN130" i="13"/>
  <c r="AK130" i="13"/>
  <c r="AH130" i="13"/>
  <c r="AE130" i="13"/>
  <c r="AB130" i="13"/>
  <c r="Y130" i="13"/>
  <c r="V130" i="13"/>
  <c r="S130" i="13"/>
  <c r="P130" i="13"/>
  <c r="M130" i="13"/>
  <c r="J130" i="13"/>
  <c r="F130" i="13"/>
  <c r="E130" i="13"/>
  <c r="G130" i="13" s="1"/>
  <c r="AQ129" i="13"/>
  <c r="AN129" i="13"/>
  <c r="AH129" i="13"/>
  <c r="AE129" i="13"/>
  <c r="AB129" i="13"/>
  <c r="V129" i="13"/>
  <c r="S129" i="13"/>
  <c r="P129" i="13"/>
  <c r="I129" i="13"/>
  <c r="H129" i="13"/>
  <c r="J129" i="13" s="1"/>
  <c r="F129" i="13"/>
  <c r="AQ128" i="13"/>
  <c r="AN128" i="13"/>
  <c r="AK128" i="13"/>
  <c r="AH128" i="13"/>
  <c r="AE128" i="13"/>
  <c r="AB128" i="13"/>
  <c r="Y128" i="13"/>
  <c r="V128" i="13"/>
  <c r="S128" i="13"/>
  <c r="P128" i="13"/>
  <c r="M128" i="13"/>
  <c r="J128" i="13"/>
  <c r="F128" i="13"/>
  <c r="E128" i="13"/>
  <c r="E127" i="13" s="1"/>
  <c r="AQ127" i="13"/>
  <c r="AK127" i="13"/>
  <c r="AH127" i="13"/>
  <c r="AE127" i="13"/>
  <c r="Y127" i="13"/>
  <c r="V127" i="13"/>
  <c r="S127" i="13"/>
  <c r="M127" i="13"/>
  <c r="J127" i="13"/>
  <c r="I127" i="13"/>
  <c r="H127" i="13"/>
  <c r="F127" i="13"/>
  <c r="AQ126" i="13"/>
  <c r="AN126" i="13"/>
  <c r="AK126" i="13"/>
  <c r="AH126" i="13"/>
  <c r="AE126" i="13"/>
  <c r="AB126" i="13"/>
  <c r="Y126" i="13"/>
  <c r="V126" i="13"/>
  <c r="S126" i="13"/>
  <c r="P126" i="13"/>
  <c r="M126" i="13"/>
  <c r="J126" i="13"/>
  <c r="F126" i="13"/>
  <c r="F125" i="13" s="1"/>
  <c r="E126" i="13"/>
  <c r="AN125" i="13"/>
  <c r="AK125" i="13"/>
  <c r="AH125" i="13"/>
  <c r="AB125" i="13"/>
  <c r="Y125" i="13"/>
  <c r="V125" i="13"/>
  <c r="P125" i="13"/>
  <c r="M125" i="13"/>
  <c r="I125" i="13"/>
  <c r="H125" i="13"/>
  <c r="J125" i="13" s="1"/>
  <c r="AQ124" i="13"/>
  <c r="AN124" i="13"/>
  <c r="AK124" i="13"/>
  <c r="AH124" i="13"/>
  <c r="AE124" i="13"/>
  <c r="AB124" i="13"/>
  <c r="Y124" i="13"/>
  <c r="V124" i="13"/>
  <c r="S124" i="13"/>
  <c r="P124" i="13"/>
  <c r="M124" i="13"/>
  <c r="J124" i="13"/>
  <c r="F124" i="13"/>
  <c r="E124" i="13"/>
  <c r="E123" i="13" s="1"/>
  <c r="AQ123" i="13"/>
  <c r="AN123" i="13"/>
  <c r="AK123" i="13"/>
  <c r="AE123" i="13"/>
  <c r="AB123" i="13"/>
  <c r="Y123" i="13"/>
  <c r="S123" i="13"/>
  <c r="P123" i="13"/>
  <c r="M123" i="13"/>
  <c r="J123" i="13"/>
  <c r="I123" i="13"/>
  <c r="H123" i="13"/>
  <c r="F123" i="13"/>
  <c r="AQ134" i="13"/>
  <c r="AN134" i="13"/>
  <c r="AK134" i="13"/>
  <c r="AH134" i="13"/>
  <c r="AE134" i="13"/>
  <c r="AB134" i="13"/>
  <c r="Y134" i="13"/>
  <c r="V134" i="13"/>
  <c r="S134" i="13"/>
  <c r="P134" i="13"/>
  <c r="M134" i="13"/>
  <c r="J134" i="13"/>
  <c r="F134" i="13"/>
  <c r="E134" i="13"/>
  <c r="G134" i="13" s="1"/>
  <c r="AQ133" i="13"/>
  <c r="AN133" i="13"/>
  <c r="AH133" i="13"/>
  <c r="AE133" i="13"/>
  <c r="AB133" i="13"/>
  <c r="V133" i="13"/>
  <c r="S133" i="13"/>
  <c r="P133" i="13"/>
  <c r="I133" i="13"/>
  <c r="H133" i="13"/>
  <c r="J133" i="13" s="1"/>
  <c r="F133" i="13"/>
  <c r="AQ132" i="13"/>
  <c r="AN132" i="13"/>
  <c r="AK132" i="13"/>
  <c r="AH132" i="13"/>
  <c r="AE132" i="13"/>
  <c r="AB132" i="13"/>
  <c r="Y132" i="13"/>
  <c r="V132" i="13"/>
  <c r="S132" i="13"/>
  <c r="P132" i="13"/>
  <c r="M132" i="13"/>
  <c r="J132" i="13"/>
  <c r="F132" i="13"/>
  <c r="E132" i="13"/>
  <c r="E131" i="13" s="1"/>
  <c r="AQ131" i="13"/>
  <c r="AK131" i="13"/>
  <c r="AH131" i="13"/>
  <c r="AE131" i="13"/>
  <c r="Y131" i="13"/>
  <c r="V131" i="13"/>
  <c r="S131" i="13"/>
  <c r="M131" i="13"/>
  <c r="J131" i="13"/>
  <c r="I131" i="13"/>
  <c r="H131" i="13"/>
  <c r="F131" i="13"/>
  <c r="AQ140" i="13"/>
  <c r="AN140" i="13"/>
  <c r="AK140" i="13"/>
  <c r="AH140" i="13"/>
  <c r="AE140" i="13"/>
  <c r="AB140" i="13"/>
  <c r="Y140" i="13"/>
  <c r="V140" i="13"/>
  <c r="S140" i="13"/>
  <c r="P140" i="13"/>
  <c r="M140" i="13"/>
  <c r="J140" i="13"/>
  <c r="F140" i="13"/>
  <c r="E140" i="13"/>
  <c r="E139" i="13" s="1"/>
  <c r="AQ139" i="13"/>
  <c r="AN139" i="13"/>
  <c r="AK139" i="13"/>
  <c r="AE139" i="13"/>
  <c r="AB139" i="13"/>
  <c r="Y139" i="13"/>
  <c r="S139" i="13"/>
  <c r="P139" i="13"/>
  <c r="M139" i="13"/>
  <c r="I139" i="13"/>
  <c r="J139" i="13" s="1"/>
  <c r="H139" i="13"/>
  <c r="AE116" i="13"/>
  <c r="Y116" i="13"/>
  <c r="S116" i="13"/>
  <c r="M116" i="13"/>
  <c r="J116" i="13"/>
  <c r="I115" i="13"/>
  <c r="J115" i="13" s="1"/>
  <c r="AP89" i="13"/>
  <c r="AO89" i="13"/>
  <c r="AP88" i="13"/>
  <c r="AP87" i="13" s="1"/>
  <c r="AO88" i="13"/>
  <c r="AO87" i="13"/>
  <c r="AP85" i="13"/>
  <c r="AO85" i="13"/>
  <c r="AP83" i="13"/>
  <c r="AO83" i="13"/>
  <c r="AP81" i="13"/>
  <c r="AO81" i="13"/>
  <c r="AP79" i="13"/>
  <c r="AO79" i="13"/>
  <c r="AP78" i="13"/>
  <c r="AP92" i="13" s="1"/>
  <c r="AO78" i="13"/>
  <c r="AO92" i="13" s="1"/>
  <c r="AM92" i="13"/>
  <c r="AM89" i="13"/>
  <c r="AL89" i="13"/>
  <c r="AM88" i="13"/>
  <c r="AL88" i="13"/>
  <c r="AL87" i="13" s="1"/>
  <c r="AM87" i="13"/>
  <c r="AN87" i="13" s="1"/>
  <c r="AM85" i="13"/>
  <c r="AL85" i="13"/>
  <c r="AM83" i="13"/>
  <c r="AL83" i="13"/>
  <c r="AM81" i="13"/>
  <c r="AL81" i="13"/>
  <c r="AM79" i="13"/>
  <c r="AN79" i="13" s="1"/>
  <c r="AL79" i="13"/>
  <c r="AM78" i="13"/>
  <c r="AL78" i="13"/>
  <c r="AL92" i="13" s="1"/>
  <c r="AM77" i="13"/>
  <c r="AM91" i="13" s="1"/>
  <c r="AI92" i="13"/>
  <c r="AJ89" i="13"/>
  <c r="AI89" i="13"/>
  <c r="AJ88" i="13"/>
  <c r="AJ87" i="13" s="1"/>
  <c r="AK87" i="13" s="1"/>
  <c r="AI88" i="13"/>
  <c r="AI87" i="13"/>
  <c r="AJ85" i="13"/>
  <c r="AK85" i="13" s="1"/>
  <c r="AI85" i="13"/>
  <c r="AJ83" i="13"/>
  <c r="AI83" i="13"/>
  <c r="AJ81" i="13"/>
  <c r="AI81" i="13"/>
  <c r="AJ79" i="13"/>
  <c r="AI79" i="13"/>
  <c r="AJ78" i="13"/>
  <c r="AJ92" i="13" s="1"/>
  <c r="AI78" i="13"/>
  <c r="AI77" i="13"/>
  <c r="AI91" i="13" s="1"/>
  <c r="AG92" i="13"/>
  <c r="AG89" i="13"/>
  <c r="AF89" i="13"/>
  <c r="AG88" i="13"/>
  <c r="AF88" i="13"/>
  <c r="AF87" i="13" s="1"/>
  <c r="AG87" i="13"/>
  <c r="AH87" i="13" s="1"/>
  <c r="AG85" i="13"/>
  <c r="AF85" i="13"/>
  <c r="AG83" i="13"/>
  <c r="AH83" i="13" s="1"/>
  <c r="AF83" i="13"/>
  <c r="AG81" i="13"/>
  <c r="AF81" i="13"/>
  <c r="AG79" i="13"/>
  <c r="AH79" i="13" s="1"/>
  <c r="AF79" i="13"/>
  <c r="AG78" i="13"/>
  <c r="AF78" i="13"/>
  <c r="AF92" i="13" s="1"/>
  <c r="AG77" i="13"/>
  <c r="AG91" i="13" s="1"/>
  <c r="AC92" i="13"/>
  <c r="AD89" i="13"/>
  <c r="AC89" i="13"/>
  <c r="AD88" i="13"/>
  <c r="AD87" i="13" s="1"/>
  <c r="AE87" i="13" s="1"/>
  <c r="AC88" i="13"/>
  <c r="AC87" i="13"/>
  <c r="AD85" i="13"/>
  <c r="AE85" i="13" s="1"/>
  <c r="AC85" i="13"/>
  <c r="AD83" i="13"/>
  <c r="AC83" i="13"/>
  <c r="AD81" i="13"/>
  <c r="AE81" i="13" s="1"/>
  <c r="AC81" i="13"/>
  <c r="AD79" i="13"/>
  <c r="AC79" i="13"/>
  <c r="AD78" i="13"/>
  <c r="AD92" i="13" s="1"/>
  <c r="AC78" i="13"/>
  <c r="AC77" i="13"/>
  <c r="AC91" i="13" s="1"/>
  <c r="AA92" i="13"/>
  <c r="AA89" i="13"/>
  <c r="Z89" i="13"/>
  <c r="AA88" i="13"/>
  <c r="Z88" i="13"/>
  <c r="Z87" i="13" s="1"/>
  <c r="AA87" i="13"/>
  <c r="AB87" i="13" s="1"/>
  <c r="AA85" i="13"/>
  <c r="Z85" i="13"/>
  <c r="AA83" i="13"/>
  <c r="Z83" i="13"/>
  <c r="AA81" i="13"/>
  <c r="Z81" i="13"/>
  <c r="AA79" i="13"/>
  <c r="AB79" i="13" s="1"/>
  <c r="Z79" i="13"/>
  <c r="AA78" i="13"/>
  <c r="Z78" i="13"/>
  <c r="Z92" i="13" s="1"/>
  <c r="AA77" i="13"/>
  <c r="AA91" i="13" s="1"/>
  <c r="X89" i="13"/>
  <c r="W89" i="13"/>
  <c r="X88" i="13"/>
  <c r="X87" i="13" s="1"/>
  <c r="W88" i="13"/>
  <c r="W87" i="13"/>
  <c r="X85" i="13"/>
  <c r="Y85" i="13" s="1"/>
  <c r="W85" i="13"/>
  <c r="X83" i="13"/>
  <c r="W83" i="13"/>
  <c r="X81" i="13"/>
  <c r="Y81" i="13" s="1"/>
  <c r="W81" i="13"/>
  <c r="X79" i="13"/>
  <c r="W79" i="13"/>
  <c r="X78" i="13"/>
  <c r="X92" i="13" s="1"/>
  <c r="W78" i="13"/>
  <c r="W92" i="13" s="1"/>
  <c r="W77" i="13"/>
  <c r="W91" i="13" s="1"/>
  <c r="U92" i="13"/>
  <c r="U89" i="13"/>
  <c r="T89" i="13"/>
  <c r="U88" i="13"/>
  <c r="T88" i="13"/>
  <c r="T87" i="13" s="1"/>
  <c r="V87" i="13" s="1"/>
  <c r="U87" i="13"/>
  <c r="U85" i="13"/>
  <c r="T85" i="13"/>
  <c r="U83" i="13"/>
  <c r="V83" i="13" s="1"/>
  <c r="T83" i="13"/>
  <c r="U81" i="13"/>
  <c r="T81" i="13"/>
  <c r="U79" i="13"/>
  <c r="V79" i="13" s="1"/>
  <c r="T79" i="13"/>
  <c r="U78" i="13"/>
  <c r="T78" i="13"/>
  <c r="T92" i="13" s="1"/>
  <c r="U77" i="13"/>
  <c r="U91" i="13" s="1"/>
  <c r="R89" i="13"/>
  <c r="Q89" i="13"/>
  <c r="R88" i="13"/>
  <c r="R87" i="13" s="1"/>
  <c r="S87" i="13" s="1"/>
  <c r="Q88" i="13"/>
  <c r="Q87" i="13"/>
  <c r="R85" i="13"/>
  <c r="Q85" i="13"/>
  <c r="R83" i="13"/>
  <c r="Q83" i="13"/>
  <c r="R81" i="13"/>
  <c r="Q81" i="13"/>
  <c r="R79" i="13"/>
  <c r="Q79" i="13"/>
  <c r="R78" i="13"/>
  <c r="R92" i="13" s="1"/>
  <c r="Q78" i="13"/>
  <c r="Q92" i="13" s="1"/>
  <c r="O89" i="13"/>
  <c r="N89" i="13"/>
  <c r="O88" i="13"/>
  <c r="N88" i="13"/>
  <c r="O87" i="13"/>
  <c r="P87" i="13" s="1"/>
  <c r="N87" i="13"/>
  <c r="O85" i="13"/>
  <c r="N85" i="13"/>
  <c r="P85" i="13" s="1"/>
  <c r="O83" i="13"/>
  <c r="N83" i="13"/>
  <c r="O81" i="13"/>
  <c r="N81" i="13"/>
  <c r="O79" i="13"/>
  <c r="P79" i="13" s="1"/>
  <c r="N79" i="13"/>
  <c r="O78" i="13"/>
  <c r="O77" i="13" s="1"/>
  <c r="O91" i="13" s="1"/>
  <c r="N78" i="13"/>
  <c r="N92" i="13" s="1"/>
  <c r="L89" i="13"/>
  <c r="K89" i="13"/>
  <c r="L88" i="13"/>
  <c r="L87" i="13" s="1"/>
  <c r="K88" i="13"/>
  <c r="K87" i="13"/>
  <c r="L85" i="13"/>
  <c r="M85" i="13" s="1"/>
  <c r="K85" i="13"/>
  <c r="L83" i="13"/>
  <c r="K83" i="13"/>
  <c r="L81" i="13"/>
  <c r="M81" i="13" s="1"/>
  <c r="K81" i="13"/>
  <c r="L79" i="13"/>
  <c r="K79" i="13"/>
  <c r="L78" i="13"/>
  <c r="L92" i="13" s="1"/>
  <c r="K78" i="13"/>
  <c r="K92" i="13" s="1"/>
  <c r="I91" i="13"/>
  <c r="I92" i="13"/>
  <c r="H92" i="13"/>
  <c r="H91" i="13"/>
  <c r="I112" i="13"/>
  <c r="I113" i="13"/>
  <c r="H113" i="13"/>
  <c r="J99" i="13"/>
  <c r="AQ101" i="13"/>
  <c r="AN101" i="13"/>
  <c r="AK101" i="13"/>
  <c r="AH101" i="13"/>
  <c r="AE101" i="13"/>
  <c r="AB101" i="13"/>
  <c r="Y101" i="13"/>
  <c r="V101" i="13"/>
  <c r="S101" i="13"/>
  <c r="P101" i="13"/>
  <c r="M101" i="13"/>
  <c r="J101" i="13"/>
  <c r="F101" i="13"/>
  <c r="F100" i="13" s="1"/>
  <c r="E101" i="13"/>
  <c r="AN100" i="13"/>
  <c r="AH100" i="13"/>
  <c r="AB100" i="13"/>
  <c r="V100" i="13"/>
  <c r="P100" i="13"/>
  <c r="H100" i="13"/>
  <c r="J100" i="13" s="1"/>
  <c r="AQ105" i="13"/>
  <c r="AN105" i="13"/>
  <c r="AK105" i="13"/>
  <c r="AH105" i="13"/>
  <c r="AE105" i="13"/>
  <c r="AB105" i="13"/>
  <c r="Y105" i="13"/>
  <c r="V105" i="13"/>
  <c r="S105" i="13"/>
  <c r="P105" i="13"/>
  <c r="M105" i="13"/>
  <c r="J105" i="13"/>
  <c r="F105" i="13"/>
  <c r="E105" i="13"/>
  <c r="E104" i="13" s="1"/>
  <c r="AN104" i="13"/>
  <c r="AH104" i="13"/>
  <c r="AB104" i="13"/>
  <c r="V104" i="13"/>
  <c r="P104" i="13"/>
  <c r="J104" i="13"/>
  <c r="H104" i="13"/>
  <c r="AQ103" i="13"/>
  <c r="AN103" i="13"/>
  <c r="AK103" i="13"/>
  <c r="AH103" i="13"/>
  <c r="AE103" i="13"/>
  <c r="AB103" i="13"/>
  <c r="Y103" i="13"/>
  <c r="V103" i="13"/>
  <c r="S103" i="13"/>
  <c r="P103" i="13"/>
  <c r="M103" i="13"/>
  <c r="J103" i="13"/>
  <c r="F103" i="13"/>
  <c r="E103" i="13"/>
  <c r="E102" i="13" s="1"/>
  <c r="V102" i="13"/>
  <c r="J102" i="13"/>
  <c r="H102" i="13"/>
  <c r="AQ107" i="13"/>
  <c r="AN107" i="13"/>
  <c r="AK107" i="13"/>
  <c r="AH107" i="13"/>
  <c r="AE107" i="13"/>
  <c r="AB107" i="13"/>
  <c r="Y107" i="13"/>
  <c r="V107" i="13"/>
  <c r="S107" i="13"/>
  <c r="P107" i="13"/>
  <c r="M107" i="13"/>
  <c r="J107" i="13"/>
  <c r="F107" i="13"/>
  <c r="E107" i="13"/>
  <c r="E106" i="13" s="1"/>
  <c r="AK106" i="13"/>
  <c r="Y106" i="13"/>
  <c r="M106" i="13"/>
  <c r="J106" i="13"/>
  <c r="H106" i="13"/>
  <c r="AK99" i="13"/>
  <c r="Y99" i="13"/>
  <c r="M99" i="13"/>
  <c r="I95" i="13"/>
  <c r="H95" i="13"/>
  <c r="AQ97" i="13"/>
  <c r="AN97" i="13"/>
  <c r="AK97" i="13"/>
  <c r="AH97" i="13"/>
  <c r="AE97" i="13"/>
  <c r="AB97" i="13"/>
  <c r="Y97" i="13"/>
  <c r="V97" i="13"/>
  <c r="S97" i="13"/>
  <c r="P97" i="13"/>
  <c r="M97" i="13"/>
  <c r="J97" i="13"/>
  <c r="F97" i="13"/>
  <c r="F96" i="13" s="1"/>
  <c r="E97" i="13"/>
  <c r="E96" i="13" s="1"/>
  <c r="G96" i="13" s="1"/>
  <c r="AH96" i="13"/>
  <c r="V96" i="13"/>
  <c r="I96" i="13"/>
  <c r="J96" i="13" s="1"/>
  <c r="H96" i="13"/>
  <c r="AN83" i="13"/>
  <c r="AK81" i="13"/>
  <c r="AB83" i="13"/>
  <c r="S85" i="13"/>
  <c r="P88" i="13"/>
  <c r="P83" i="13"/>
  <c r="I88" i="13"/>
  <c r="I87" i="13" s="1"/>
  <c r="H88" i="13"/>
  <c r="E88" i="13" s="1"/>
  <c r="E87" i="13" s="1"/>
  <c r="H89" i="13"/>
  <c r="AN88" i="13"/>
  <c r="AK88" i="13"/>
  <c r="AH88" i="13"/>
  <c r="AB88" i="13"/>
  <c r="V88" i="13"/>
  <c r="I78" i="13"/>
  <c r="H78" i="13"/>
  <c r="H77" i="13" s="1"/>
  <c r="E80" i="13"/>
  <c r="E79" i="13" s="1"/>
  <c r="AQ82" i="13"/>
  <c r="AN82" i="13"/>
  <c r="AK82" i="13"/>
  <c r="AH82" i="13"/>
  <c r="AE82" i="13"/>
  <c r="AB82" i="13"/>
  <c r="Y82" i="13"/>
  <c r="V82" i="13"/>
  <c r="S82" i="13"/>
  <c r="P82" i="13"/>
  <c r="M82" i="13"/>
  <c r="J82" i="13"/>
  <c r="F82" i="13"/>
  <c r="F81" i="13" s="1"/>
  <c r="E82" i="13"/>
  <c r="AN81" i="13"/>
  <c r="AH81" i="13"/>
  <c r="AB81" i="13"/>
  <c r="V81" i="13"/>
  <c r="P81" i="13"/>
  <c r="I81" i="13"/>
  <c r="H81" i="13"/>
  <c r="AQ80" i="13"/>
  <c r="AN80" i="13"/>
  <c r="AK80" i="13"/>
  <c r="AH80" i="13"/>
  <c r="AE80" i="13"/>
  <c r="AB80" i="13"/>
  <c r="Y80" i="13"/>
  <c r="V80" i="13"/>
  <c r="S80" i="13"/>
  <c r="P80" i="13"/>
  <c r="M80" i="13"/>
  <c r="J80" i="13"/>
  <c r="F80" i="13"/>
  <c r="AQ79" i="13"/>
  <c r="AK79" i="13"/>
  <c r="AE79" i="13"/>
  <c r="Y79" i="13"/>
  <c r="S79" i="13"/>
  <c r="M79" i="13"/>
  <c r="I79" i="13"/>
  <c r="H79" i="13"/>
  <c r="AQ84" i="13"/>
  <c r="AN84" i="13"/>
  <c r="AK84" i="13"/>
  <c r="AH84" i="13"/>
  <c r="AE84" i="13"/>
  <c r="AB84" i="13"/>
  <c r="Y84" i="13"/>
  <c r="V84" i="13"/>
  <c r="S84" i="13"/>
  <c r="P84" i="13"/>
  <c r="M84" i="13"/>
  <c r="J84" i="13"/>
  <c r="F84" i="13"/>
  <c r="E84" i="13"/>
  <c r="E83" i="13" s="1"/>
  <c r="AQ83" i="13"/>
  <c r="AK83" i="13"/>
  <c r="AE83" i="13"/>
  <c r="Y83" i="13"/>
  <c r="S83" i="13"/>
  <c r="M83" i="13"/>
  <c r="I83" i="13"/>
  <c r="H83" i="13"/>
  <c r="AQ86" i="13"/>
  <c r="AN86" i="13"/>
  <c r="AK86" i="13"/>
  <c r="AH86" i="13"/>
  <c r="AE86" i="13"/>
  <c r="AB86" i="13"/>
  <c r="Y86" i="13"/>
  <c r="V86" i="13"/>
  <c r="S86" i="13"/>
  <c r="P86" i="13"/>
  <c r="M86" i="13"/>
  <c r="J86" i="13"/>
  <c r="F86" i="13"/>
  <c r="E86" i="13"/>
  <c r="E85" i="13" s="1"/>
  <c r="AN85" i="13"/>
  <c r="AH85" i="13"/>
  <c r="AB85" i="13"/>
  <c r="V85" i="13"/>
  <c r="I85" i="13"/>
  <c r="J85" i="13" s="1"/>
  <c r="H85" i="13"/>
  <c r="AP72" i="13"/>
  <c r="AO72" i="13"/>
  <c r="AP68" i="13"/>
  <c r="AQ68" i="13" s="1"/>
  <c r="AO68" i="13"/>
  <c r="AP64" i="13"/>
  <c r="AO64" i="13"/>
  <c r="AP62" i="13"/>
  <c r="AO62" i="13"/>
  <c r="AP60" i="13"/>
  <c r="AO60" i="13"/>
  <c r="AP59" i="13"/>
  <c r="AO59" i="13"/>
  <c r="AM72" i="13"/>
  <c r="AN72" i="13" s="1"/>
  <c r="AL72" i="13"/>
  <c r="AM68" i="13"/>
  <c r="AL68" i="13"/>
  <c r="AM64" i="13"/>
  <c r="AL21" i="13"/>
  <c r="AM62" i="13"/>
  <c r="AL62" i="13"/>
  <c r="AM60" i="13"/>
  <c r="AL60" i="13"/>
  <c r="AM59" i="13"/>
  <c r="AL59" i="13"/>
  <c r="AM58" i="13"/>
  <c r="AL58" i="13"/>
  <c r="AJ72" i="13"/>
  <c r="AI72" i="13"/>
  <c r="AK72" i="13" s="1"/>
  <c r="AJ68" i="13"/>
  <c r="AK68" i="13" s="1"/>
  <c r="AI68" i="13"/>
  <c r="AJ64" i="13"/>
  <c r="AI64" i="13"/>
  <c r="AJ62" i="13"/>
  <c r="AK62" i="13" s="1"/>
  <c r="AI62" i="13"/>
  <c r="AJ60" i="13"/>
  <c r="AI60" i="13"/>
  <c r="AJ59" i="13"/>
  <c r="AI59" i="13"/>
  <c r="AG72" i="13"/>
  <c r="AH72" i="13" s="1"/>
  <c r="AF72" i="13"/>
  <c r="AG68" i="13"/>
  <c r="AF68" i="13"/>
  <c r="AH68" i="13" s="1"/>
  <c r="AH66" i="13"/>
  <c r="AG21" i="13"/>
  <c r="AF21" i="13"/>
  <c r="AG62" i="13"/>
  <c r="AF62" i="13"/>
  <c r="AG60" i="13"/>
  <c r="AH60" i="13" s="1"/>
  <c r="AF60" i="13"/>
  <c r="AG59" i="13"/>
  <c r="AF59" i="13"/>
  <c r="AG58" i="13"/>
  <c r="AF58" i="13"/>
  <c r="AD72" i="13"/>
  <c r="AC72" i="13"/>
  <c r="AD68" i="13"/>
  <c r="AE68" i="13" s="1"/>
  <c r="AC68" i="13"/>
  <c r="AD64" i="13"/>
  <c r="AD20" i="13" s="1"/>
  <c r="AC64" i="13"/>
  <c r="AD62" i="13"/>
  <c r="AC62" i="13"/>
  <c r="AD60" i="13"/>
  <c r="AC60" i="13"/>
  <c r="AD59" i="13"/>
  <c r="AD75" i="13" s="1"/>
  <c r="AC59" i="13"/>
  <c r="AA72" i="13"/>
  <c r="AB72" i="13" s="1"/>
  <c r="Z72" i="13"/>
  <c r="AA68" i="13"/>
  <c r="Z68" i="13"/>
  <c r="AA21" i="13"/>
  <c r="Z64" i="13"/>
  <c r="AA62" i="13"/>
  <c r="Z62" i="13"/>
  <c r="AA60" i="13"/>
  <c r="Z60" i="13"/>
  <c r="AA59" i="13"/>
  <c r="Z59" i="13"/>
  <c r="AA58" i="13"/>
  <c r="X72" i="13"/>
  <c r="W72" i="13"/>
  <c r="X68" i="13"/>
  <c r="Y68" i="13" s="1"/>
  <c r="W68" i="13"/>
  <c r="X64" i="13"/>
  <c r="W64" i="13"/>
  <c r="X62" i="13"/>
  <c r="Y62" i="13" s="1"/>
  <c r="W62" i="13"/>
  <c r="X60" i="13"/>
  <c r="W60" i="13"/>
  <c r="X59" i="13"/>
  <c r="X75" i="13" s="1"/>
  <c r="W59" i="13"/>
  <c r="W58" i="13"/>
  <c r="U72" i="13"/>
  <c r="V72" i="13" s="1"/>
  <c r="T72" i="13"/>
  <c r="U68" i="13"/>
  <c r="T68" i="13"/>
  <c r="V66" i="13"/>
  <c r="U21" i="13"/>
  <c r="T64" i="13"/>
  <c r="U62" i="13"/>
  <c r="T62" i="13"/>
  <c r="U60" i="13"/>
  <c r="V60" i="13" s="1"/>
  <c r="T60" i="13"/>
  <c r="U59" i="13"/>
  <c r="T59" i="13"/>
  <c r="U58" i="13"/>
  <c r="R72" i="13"/>
  <c r="Q72" i="13"/>
  <c r="R68" i="13"/>
  <c r="S68" i="13" s="1"/>
  <c r="Q68" i="13"/>
  <c r="R64" i="13"/>
  <c r="Q64" i="13"/>
  <c r="Q74" i="13" s="1"/>
  <c r="R62" i="13"/>
  <c r="Q62" i="13"/>
  <c r="R60" i="13"/>
  <c r="Q60" i="13"/>
  <c r="R59" i="13"/>
  <c r="R75" i="13" s="1"/>
  <c r="Q59" i="13"/>
  <c r="Q75" i="13" s="1"/>
  <c r="O72" i="13"/>
  <c r="P72" i="13" s="1"/>
  <c r="N72" i="13"/>
  <c r="O68" i="13"/>
  <c r="N68" i="13"/>
  <c r="O75" i="13"/>
  <c r="N64" i="13"/>
  <c r="O62" i="13"/>
  <c r="N62" i="13"/>
  <c r="O60" i="13"/>
  <c r="N60" i="13"/>
  <c r="O59" i="13"/>
  <c r="N59" i="13"/>
  <c r="O58" i="13"/>
  <c r="L72" i="13"/>
  <c r="K72" i="13"/>
  <c r="L68" i="13"/>
  <c r="M68" i="13" s="1"/>
  <c r="K68" i="13"/>
  <c r="L64" i="13"/>
  <c r="K21" i="13"/>
  <c r="K64" i="13"/>
  <c r="L62" i="13"/>
  <c r="M62" i="13" s="1"/>
  <c r="K62" i="13"/>
  <c r="L60" i="13"/>
  <c r="K60" i="13"/>
  <c r="L59" i="13"/>
  <c r="K59" i="13"/>
  <c r="K75" i="13" s="1"/>
  <c r="I21" i="13"/>
  <c r="I59" i="13"/>
  <c r="H59" i="13"/>
  <c r="AP53" i="13"/>
  <c r="AO53" i="13"/>
  <c r="AP51" i="13"/>
  <c r="AO51" i="13"/>
  <c r="AQ51" i="13" s="1"/>
  <c r="AP49" i="13"/>
  <c r="AO49" i="13"/>
  <c r="AP47" i="13"/>
  <c r="AO47" i="13"/>
  <c r="AP45" i="13"/>
  <c r="AO45" i="13"/>
  <c r="AP43" i="13"/>
  <c r="AO43" i="13"/>
  <c r="AP41" i="13"/>
  <c r="AO41" i="13"/>
  <c r="AP39" i="13"/>
  <c r="AO39" i="13"/>
  <c r="AP37" i="13"/>
  <c r="AO37" i="13"/>
  <c r="AP35" i="13"/>
  <c r="AO35" i="13"/>
  <c r="AP33" i="13"/>
  <c r="AO33" i="13"/>
  <c r="AP31" i="13"/>
  <c r="AO31" i="13"/>
  <c r="AP29" i="13"/>
  <c r="AO29" i="13"/>
  <c r="AP27" i="13"/>
  <c r="AO27" i="13"/>
  <c r="AP26" i="13"/>
  <c r="AP56" i="13" s="1"/>
  <c r="AO26" i="13"/>
  <c r="AO56" i="13" s="1"/>
  <c r="AM53" i="13"/>
  <c r="AL53" i="13"/>
  <c r="AM51" i="13"/>
  <c r="AL51" i="13"/>
  <c r="AM49" i="13"/>
  <c r="AL49" i="13"/>
  <c r="AM47" i="13"/>
  <c r="AL47" i="13"/>
  <c r="AM45" i="13"/>
  <c r="AL45" i="13"/>
  <c r="AM43" i="13"/>
  <c r="AL43" i="13"/>
  <c r="AM41" i="13"/>
  <c r="AL41" i="13"/>
  <c r="AM39" i="13"/>
  <c r="AL39" i="13"/>
  <c r="AN39" i="13" s="1"/>
  <c r="AM37" i="13"/>
  <c r="AL37" i="13"/>
  <c r="AM35" i="13"/>
  <c r="AL35" i="13"/>
  <c r="AN35" i="13" s="1"/>
  <c r="AM33" i="13"/>
  <c r="AL33" i="13"/>
  <c r="AM31" i="13"/>
  <c r="AL31" i="13"/>
  <c r="AM29" i="13"/>
  <c r="AL29" i="13"/>
  <c r="AM27" i="13"/>
  <c r="AL27" i="13"/>
  <c r="AM26" i="13"/>
  <c r="AM56" i="13" s="1"/>
  <c r="AL26" i="13"/>
  <c r="AL56" i="13" s="1"/>
  <c r="AL25" i="13"/>
  <c r="AL55" i="13" s="1"/>
  <c r="AJ53" i="13"/>
  <c r="AI53" i="13"/>
  <c r="AJ51" i="13"/>
  <c r="AI51" i="13"/>
  <c r="AK51" i="13" s="1"/>
  <c r="AJ49" i="13"/>
  <c r="AI49" i="13"/>
  <c r="AJ47" i="13"/>
  <c r="AI47" i="13"/>
  <c r="AJ45" i="13"/>
  <c r="AI45" i="13"/>
  <c r="AJ43" i="13"/>
  <c r="AI43" i="13"/>
  <c r="AJ41" i="13"/>
  <c r="AI41" i="13"/>
  <c r="AJ39" i="13"/>
  <c r="AI39" i="13"/>
  <c r="AJ37" i="13"/>
  <c r="AI37" i="13"/>
  <c r="AJ35" i="13"/>
  <c r="AI35" i="13"/>
  <c r="AJ33" i="13"/>
  <c r="AI33" i="13"/>
  <c r="AJ31" i="13"/>
  <c r="AI31" i="13"/>
  <c r="AJ29" i="13"/>
  <c r="AI29" i="13"/>
  <c r="AJ27" i="13"/>
  <c r="AI27" i="13"/>
  <c r="AJ26" i="13"/>
  <c r="AJ56" i="13" s="1"/>
  <c r="AI26" i="13"/>
  <c r="AI56" i="13" s="1"/>
  <c r="AG53" i="13"/>
  <c r="AF53" i="13"/>
  <c r="AG51" i="13"/>
  <c r="AF51" i="13"/>
  <c r="AH51" i="13" s="1"/>
  <c r="AG49" i="13"/>
  <c r="AF49" i="13"/>
  <c r="AG47" i="13"/>
  <c r="AF47" i="13"/>
  <c r="AH47" i="13" s="1"/>
  <c r="AG45" i="13"/>
  <c r="AF45" i="13"/>
  <c r="AG43" i="13"/>
  <c r="AF43" i="13"/>
  <c r="AH43" i="13" s="1"/>
  <c r="AG41" i="13"/>
  <c r="AF41" i="13"/>
  <c r="AG39" i="13"/>
  <c r="AF39" i="13"/>
  <c r="AH39" i="13" s="1"/>
  <c r="AG37" i="13"/>
  <c r="AF37" i="13"/>
  <c r="AG35" i="13"/>
  <c r="AF35" i="13"/>
  <c r="AH35" i="13" s="1"/>
  <c r="AG33" i="13"/>
  <c r="AF33" i="13"/>
  <c r="AG31" i="13"/>
  <c r="AF31" i="13"/>
  <c r="AG29" i="13"/>
  <c r="AF29" i="13"/>
  <c r="AG27" i="13"/>
  <c r="AF27" i="13"/>
  <c r="AG26" i="13"/>
  <c r="AG56" i="13" s="1"/>
  <c r="AF26" i="13"/>
  <c r="AF56" i="13" s="1"/>
  <c r="AF25" i="13"/>
  <c r="AF55" i="13" s="1"/>
  <c r="AD53" i="13"/>
  <c r="AC53" i="13"/>
  <c r="AD51" i="13"/>
  <c r="AC51" i="13"/>
  <c r="AD49" i="13"/>
  <c r="AC49" i="13"/>
  <c r="AD47" i="13"/>
  <c r="AC47" i="13"/>
  <c r="AE47" i="13" s="1"/>
  <c r="AD45" i="13"/>
  <c r="AC45" i="13"/>
  <c r="AD43" i="13"/>
  <c r="AC43" i="13"/>
  <c r="AE43" i="13" s="1"/>
  <c r="AD41" i="13"/>
  <c r="AC41" i="13"/>
  <c r="AD39" i="13"/>
  <c r="AC39" i="13"/>
  <c r="AD37" i="13"/>
  <c r="AC37" i="13"/>
  <c r="AD35" i="13"/>
  <c r="AC35" i="13"/>
  <c r="AD33" i="13"/>
  <c r="AC33" i="13"/>
  <c r="AD31" i="13"/>
  <c r="AC31" i="13"/>
  <c r="AD29" i="13"/>
  <c r="AC29" i="13"/>
  <c r="AD27" i="13"/>
  <c r="AC27" i="13"/>
  <c r="AD26" i="13"/>
  <c r="AD56" i="13" s="1"/>
  <c r="AC26" i="13"/>
  <c r="AC56" i="13" s="1"/>
  <c r="AC25" i="13"/>
  <c r="AC55" i="13" s="1"/>
  <c r="AA53" i="13"/>
  <c r="Z53" i="13"/>
  <c r="AA51" i="13"/>
  <c r="Z51" i="13"/>
  <c r="AA49" i="13"/>
  <c r="Z49" i="13"/>
  <c r="AA47" i="13"/>
  <c r="Z47" i="13"/>
  <c r="AA45" i="13"/>
  <c r="Z45" i="13"/>
  <c r="AA43" i="13"/>
  <c r="Z43" i="13"/>
  <c r="AA41" i="13"/>
  <c r="Z41" i="13"/>
  <c r="AA39" i="13"/>
  <c r="Z39" i="13"/>
  <c r="AA37" i="13"/>
  <c r="Z37" i="13"/>
  <c r="AA35" i="13"/>
  <c r="Z35" i="13"/>
  <c r="AA33" i="13"/>
  <c r="Z33" i="13"/>
  <c r="AA31" i="13"/>
  <c r="Z31" i="13"/>
  <c r="AA29" i="13"/>
  <c r="Z29" i="13"/>
  <c r="AA27" i="13"/>
  <c r="Z27" i="13"/>
  <c r="AA26" i="13"/>
  <c r="AA56" i="13" s="1"/>
  <c r="Z26" i="13"/>
  <c r="Z56" i="13" s="1"/>
  <c r="Z25" i="13"/>
  <c r="Z55" i="13" s="1"/>
  <c r="X53" i="13"/>
  <c r="W53" i="13"/>
  <c r="X51" i="13"/>
  <c r="W51" i="13"/>
  <c r="X49" i="13"/>
  <c r="W49" i="13"/>
  <c r="X47" i="13"/>
  <c r="W47" i="13"/>
  <c r="X45" i="13"/>
  <c r="W45" i="13"/>
  <c r="X43" i="13"/>
  <c r="W43" i="13"/>
  <c r="Y43" i="13" s="1"/>
  <c r="X41" i="13"/>
  <c r="W41" i="13"/>
  <c r="X39" i="13"/>
  <c r="W39" i="13"/>
  <c r="X37" i="13"/>
  <c r="W37" i="13"/>
  <c r="X35" i="13"/>
  <c r="W35" i="13"/>
  <c r="Y35" i="13" s="1"/>
  <c r="X33" i="13"/>
  <c r="W33" i="13"/>
  <c r="X31" i="13"/>
  <c r="W31" i="13"/>
  <c r="X29" i="13"/>
  <c r="W29" i="13"/>
  <c r="X27" i="13"/>
  <c r="W27" i="13"/>
  <c r="X26" i="13"/>
  <c r="X56" i="13" s="1"/>
  <c r="W26" i="13"/>
  <c r="W56" i="13" s="1"/>
  <c r="W25" i="13"/>
  <c r="W55" i="13" s="1"/>
  <c r="U53" i="13"/>
  <c r="T53" i="13"/>
  <c r="U51" i="13"/>
  <c r="T51" i="13"/>
  <c r="V51" i="13" s="1"/>
  <c r="U49" i="13"/>
  <c r="T49" i="13"/>
  <c r="U47" i="13"/>
  <c r="T47" i="13"/>
  <c r="V47" i="13" s="1"/>
  <c r="U45" i="13"/>
  <c r="T45" i="13"/>
  <c r="U43" i="13"/>
  <c r="T43" i="13"/>
  <c r="V43" i="13" s="1"/>
  <c r="U41" i="13"/>
  <c r="T41" i="13"/>
  <c r="U39" i="13"/>
  <c r="T39" i="13"/>
  <c r="V39" i="13" s="1"/>
  <c r="U37" i="13"/>
  <c r="T37" i="13"/>
  <c r="U35" i="13"/>
  <c r="T35" i="13"/>
  <c r="U33" i="13"/>
  <c r="T33" i="13"/>
  <c r="U31" i="13"/>
  <c r="T31" i="13"/>
  <c r="U29" i="13"/>
  <c r="T29" i="13"/>
  <c r="U27" i="13"/>
  <c r="T27" i="13"/>
  <c r="U26" i="13"/>
  <c r="U56" i="13" s="1"/>
  <c r="T26" i="13"/>
  <c r="T56" i="13" s="1"/>
  <c r="T25" i="13"/>
  <c r="T55" i="13" s="1"/>
  <c r="R53" i="13"/>
  <c r="Q53" i="13"/>
  <c r="R51" i="13"/>
  <c r="Q51" i="13"/>
  <c r="S51" i="13" s="1"/>
  <c r="R49" i="13"/>
  <c r="Q49" i="13"/>
  <c r="R47" i="13"/>
  <c r="Q47" i="13"/>
  <c r="S47" i="13" s="1"/>
  <c r="R45" i="13"/>
  <c r="Q45" i="13"/>
  <c r="R43" i="13"/>
  <c r="Q43" i="13"/>
  <c r="R41" i="13"/>
  <c r="Q41" i="13"/>
  <c r="R39" i="13"/>
  <c r="Q39" i="13"/>
  <c r="R37" i="13"/>
  <c r="Q37" i="13"/>
  <c r="R35" i="13"/>
  <c r="Q35" i="13"/>
  <c r="S35" i="13" s="1"/>
  <c r="R33" i="13"/>
  <c r="Q33" i="13"/>
  <c r="R31" i="13"/>
  <c r="Q31" i="13"/>
  <c r="R29" i="13"/>
  <c r="Q29" i="13"/>
  <c r="R27" i="13"/>
  <c r="Q27" i="13"/>
  <c r="R26" i="13"/>
  <c r="R56" i="13" s="1"/>
  <c r="Q26" i="13"/>
  <c r="Q56" i="13" s="1"/>
  <c r="O53" i="13"/>
  <c r="N53" i="13"/>
  <c r="O51" i="13"/>
  <c r="N51" i="13"/>
  <c r="O49" i="13"/>
  <c r="N49" i="13"/>
  <c r="O47" i="13"/>
  <c r="N47" i="13"/>
  <c r="P47" i="13" s="1"/>
  <c r="O45" i="13"/>
  <c r="N45" i="13"/>
  <c r="O43" i="13"/>
  <c r="N43" i="13"/>
  <c r="P43" i="13" s="1"/>
  <c r="O41" i="13"/>
  <c r="N41" i="13"/>
  <c r="O39" i="13"/>
  <c r="N39" i="13"/>
  <c r="O37" i="13"/>
  <c r="N37" i="13"/>
  <c r="P37" i="13" s="1"/>
  <c r="O35" i="13"/>
  <c r="N35" i="13"/>
  <c r="P35" i="13" s="1"/>
  <c r="O33" i="13"/>
  <c r="N33" i="13"/>
  <c r="O31" i="13"/>
  <c r="N31" i="13"/>
  <c r="O29" i="13"/>
  <c r="N29" i="13"/>
  <c r="O27" i="13"/>
  <c r="N27" i="13"/>
  <c r="O26" i="13"/>
  <c r="O56" i="13" s="1"/>
  <c r="N26" i="13"/>
  <c r="N56" i="13" s="1"/>
  <c r="L53" i="13"/>
  <c r="K53" i="13"/>
  <c r="L51" i="13"/>
  <c r="K51" i="13"/>
  <c r="L49" i="13"/>
  <c r="K49" i="13"/>
  <c r="L47" i="13"/>
  <c r="K47" i="13"/>
  <c r="M47" i="13" s="1"/>
  <c r="L45" i="13"/>
  <c r="K45" i="13"/>
  <c r="L43" i="13"/>
  <c r="K43" i="13"/>
  <c r="L41" i="13"/>
  <c r="K41" i="13"/>
  <c r="L39" i="13"/>
  <c r="K39" i="13"/>
  <c r="M39" i="13" s="1"/>
  <c r="L37" i="13"/>
  <c r="K37" i="13"/>
  <c r="L35" i="13"/>
  <c r="K35" i="13"/>
  <c r="M35" i="13" s="1"/>
  <c r="L33" i="13"/>
  <c r="K33" i="13"/>
  <c r="L31" i="13"/>
  <c r="K31" i="13"/>
  <c r="L29" i="13"/>
  <c r="K29" i="13"/>
  <c r="L27" i="13"/>
  <c r="K27" i="13"/>
  <c r="L26" i="13"/>
  <c r="L56" i="13" s="1"/>
  <c r="K26" i="13"/>
  <c r="K56" i="13" s="1"/>
  <c r="K25" i="13"/>
  <c r="K55" i="13" s="1"/>
  <c r="I26" i="13"/>
  <c r="I25" i="13" s="1"/>
  <c r="H26" i="13"/>
  <c r="H25" i="13" s="1"/>
  <c r="H55" i="13" s="1"/>
  <c r="AQ69" i="13"/>
  <c r="AN69" i="13"/>
  <c r="AK69" i="13"/>
  <c r="AH69" i="13"/>
  <c r="AE69" i="13"/>
  <c r="AB69" i="13"/>
  <c r="Y69" i="13"/>
  <c r="V69" i="13"/>
  <c r="S69" i="13"/>
  <c r="P69" i="13"/>
  <c r="M69" i="13"/>
  <c r="J69" i="13"/>
  <c r="F69" i="13"/>
  <c r="E69" i="13"/>
  <c r="E68" i="13" s="1"/>
  <c r="AN68" i="13"/>
  <c r="AB68" i="13"/>
  <c r="V68" i="13"/>
  <c r="P68" i="13"/>
  <c r="I68" i="13"/>
  <c r="J68" i="13" s="1"/>
  <c r="H68" i="13"/>
  <c r="AQ67" i="13"/>
  <c r="AN67" i="13"/>
  <c r="AK67" i="13"/>
  <c r="AH67" i="13"/>
  <c r="AE67" i="13"/>
  <c r="AB67" i="13"/>
  <c r="Y67" i="13"/>
  <c r="V67" i="13"/>
  <c r="S67" i="13"/>
  <c r="P67" i="13"/>
  <c r="M67" i="13"/>
  <c r="J67" i="13"/>
  <c r="F67" i="13"/>
  <c r="E67" i="13"/>
  <c r="E66" i="13" s="1"/>
  <c r="AQ66" i="13"/>
  <c r="AN66" i="13"/>
  <c r="AK66" i="13"/>
  <c r="AE66" i="13"/>
  <c r="AB66" i="13"/>
  <c r="Y66" i="13"/>
  <c r="S66" i="13"/>
  <c r="P66" i="13"/>
  <c r="M66" i="13"/>
  <c r="J66" i="13"/>
  <c r="F66" i="13"/>
  <c r="AQ73" i="13"/>
  <c r="AN73" i="13"/>
  <c r="AK73" i="13"/>
  <c r="AH73" i="13"/>
  <c r="AE73" i="13"/>
  <c r="AB73" i="13"/>
  <c r="Y73" i="13"/>
  <c r="V73" i="13"/>
  <c r="S73" i="13"/>
  <c r="P73" i="13"/>
  <c r="M73" i="13"/>
  <c r="J73" i="13"/>
  <c r="F73" i="13"/>
  <c r="F72" i="13" s="1"/>
  <c r="E73" i="13"/>
  <c r="E72" i="13" s="1"/>
  <c r="AQ72" i="13"/>
  <c r="AE72" i="13"/>
  <c r="Y72" i="13"/>
  <c r="M72" i="13"/>
  <c r="J72" i="13"/>
  <c r="I72" i="13"/>
  <c r="H72" i="13"/>
  <c r="AQ61" i="13"/>
  <c r="AN61" i="13"/>
  <c r="AK61" i="13"/>
  <c r="AH61" i="13"/>
  <c r="AE61" i="13"/>
  <c r="AB61" i="13"/>
  <c r="Y61" i="13"/>
  <c r="V61" i="13"/>
  <c r="S61" i="13"/>
  <c r="P61" i="13"/>
  <c r="M61" i="13"/>
  <c r="J61" i="13"/>
  <c r="F61" i="13"/>
  <c r="E61" i="13"/>
  <c r="E60" i="13" s="1"/>
  <c r="AQ60" i="13"/>
  <c r="AN60" i="13"/>
  <c r="AK60" i="13"/>
  <c r="AE60" i="13"/>
  <c r="AB60" i="13"/>
  <c r="Y60" i="13"/>
  <c r="S60" i="13"/>
  <c r="P60" i="13"/>
  <c r="M60" i="13"/>
  <c r="I60" i="13"/>
  <c r="J60" i="13" s="1"/>
  <c r="H60" i="13"/>
  <c r="F63" i="13"/>
  <c r="G63" i="13" s="1"/>
  <c r="E63" i="13"/>
  <c r="E62" i="13" s="1"/>
  <c r="AQ63" i="13"/>
  <c r="AN63" i="13"/>
  <c r="AK63" i="13"/>
  <c r="AH63" i="13"/>
  <c r="AE63" i="13"/>
  <c r="AB63" i="13"/>
  <c r="Y63" i="13"/>
  <c r="V63" i="13"/>
  <c r="S63" i="13"/>
  <c r="P63" i="13"/>
  <c r="M63" i="13"/>
  <c r="J63" i="13"/>
  <c r="AQ62" i="13"/>
  <c r="AN62" i="13"/>
  <c r="AH62" i="13"/>
  <c r="AE62" i="13"/>
  <c r="AB62" i="13"/>
  <c r="V62" i="13"/>
  <c r="S62" i="13"/>
  <c r="P62" i="13"/>
  <c r="I62" i="13"/>
  <c r="J62" i="13" s="1"/>
  <c r="H62" i="13"/>
  <c r="E59" i="13"/>
  <c r="AQ47" i="13"/>
  <c r="AN49" i="13"/>
  <c r="AN45" i="13"/>
  <c r="AN41" i="13"/>
  <c r="AK47" i="13"/>
  <c r="AH49" i="13"/>
  <c r="AH37" i="13"/>
  <c r="AB49" i="13"/>
  <c r="AB45" i="13"/>
  <c r="AB41" i="13"/>
  <c r="AB37" i="13"/>
  <c r="Y47" i="13"/>
  <c r="P49" i="13"/>
  <c r="P41" i="13"/>
  <c r="M51" i="13"/>
  <c r="H56" i="13"/>
  <c r="H53" i="13"/>
  <c r="AQ52" i="13"/>
  <c r="AN52" i="13"/>
  <c r="AK52" i="13"/>
  <c r="AH52" i="13"/>
  <c r="AE52" i="13"/>
  <c r="AB52" i="13"/>
  <c r="Y52" i="13"/>
  <c r="V52" i="13"/>
  <c r="S52" i="13"/>
  <c r="P52" i="13"/>
  <c r="M52" i="13"/>
  <c r="J52" i="13"/>
  <c r="F52" i="13"/>
  <c r="E52" i="13"/>
  <c r="E51" i="13" s="1"/>
  <c r="AN51" i="13"/>
  <c r="P51" i="13"/>
  <c r="I51" i="13"/>
  <c r="H51" i="13"/>
  <c r="AQ50" i="13"/>
  <c r="AN50" i="13"/>
  <c r="AK50" i="13"/>
  <c r="AH50" i="13"/>
  <c r="AE50" i="13"/>
  <c r="AB50" i="13"/>
  <c r="Y50" i="13"/>
  <c r="V50" i="13"/>
  <c r="S50" i="13"/>
  <c r="P50" i="13"/>
  <c r="M50" i="13"/>
  <c r="J50" i="13"/>
  <c r="F50" i="13"/>
  <c r="F49" i="13" s="1"/>
  <c r="E50" i="13"/>
  <c r="E49" i="13" s="1"/>
  <c r="AK49" i="13"/>
  <c r="AE49" i="13"/>
  <c r="M49" i="13"/>
  <c r="I49" i="13"/>
  <c r="H49" i="13"/>
  <c r="AQ48" i="13"/>
  <c r="AN48" i="13"/>
  <c r="AK48" i="13"/>
  <c r="AH48" i="13"/>
  <c r="AE48" i="13"/>
  <c r="AB48" i="13"/>
  <c r="Y48" i="13"/>
  <c r="V48" i="13"/>
  <c r="S48" i="13"/>
  <c r="P48" i="13"/>
  <c r="M48" i="13"/>
  <c r="J48" i="13"/>
  <c r="F48" i="13"/>
  <c r="F47" i="13" s="1"/>
  <c r="E48" i="13"/>
  <c r="E47" i="13" s="1"/>
  <c r="AB47" i="13"/>
  <c r="I47" i="13"/>
  <c r="H47" i="13"/>
  <c r="AQ46" i="13"/>
  <c r="AN46" i="13"/>
  <c r="AK46" i="13"/>
  <c r="AH46" i="13"/>
  <c r="AE46" i="13"/>
  <c r="AB46" i="13"/>
  <c r="Y46" i="13"/>
  <c r="V46" i="13"/>
  <c r="S46" i="13"/>
  <c r="P46" i="13"/>
  <c r="M46" i="13"/>
  <c r="J46" i="13"/>
  <c r="F46" i="13"/>
  <c r="F45" i="13" s="1"/>
  <c r="E46" i="13"/>
  <c r="E45" i="13" s="1"/>
  <c r="Y45" i="13"/>
  <c r="V45" i="13"/>
  <c r="I45" i="13"/>
  <c r="H45" i="13"/>
  <c r="AQ44" i="13"/>
  <c r="AN44" i="13"/>
  <c r="AK44" i="13"/>
  <c r="AH44" i="13"/>
  <c r="AE44" i="13"/>
  <c r="AB44" i="13"/>
  <c r="Y44" i="13"/>
  <c r="V44" i="13"/>
  <c r="S44" i="13"/>
  <c r="P44" i="13"/>
  <c r="M44" i="13"/>
  <c r="J44" i="13"/>
  <c r="F44" i="13"/>
  <c r="E44" i="13"/>
  <c r="E43" i="13" s="1"/>
  <c r="AN43" i="13"/>
  <c r="I43" i="13"/>
  <c r="H43" i="13"/>
  <c r="F43" i="13"/>
  <c r="AQ42" i="13"/>
  <c r="AN42" i="13"/>
  <c r="AK42" i="13"/>
  <c r="AH42" i="13"/>
  <c r="AE42" i="13"/>
  <c r="AB42" i="13"/>
  <c r="Y42" i="13"/>
  <c r="V42" i="13"/>
  <c r="S42" i="13"/>
  <c r="P42" i="13"/>
  <c r="M42" i="13"/>
  <c r="J42" i="13"/>
  <c r="F42" i="13"/>
  <c r="E42" i="13"/>
  <c r="E41" i="13" s="1"/>
  <c r="AQ41" i="13"/>
  <c r="Y41" i="13"/>
  <c r="S41" i="13"/>
  <c r="I41" i="13"/>
  <c r="H41" i="13"/>
  <c r="AQ40" i="13"/>
  <c r="AN40" i="13"/>
  <c r="AK40" i="13"/>
  <c r="AH40" i="13"/>
  <c r="AE40" i="13"/>
  <c r="AB40" i="13"/>
  <c r="Y40" i="13"/>
  <c r="V40" i="13"/>
  <c r="S40" i="13"/>
  <c r="P40" i="13"/>
  <c r="M40" i="13"/>
  <c r="J40" i="13"/>
  <c r="F40" i="13"/>
  <c r="E40" i="13"/>
  <c r="E39" i="13" s="1"/>
  <c r="P39" i="13"/>
  <c r="I39" i="13"/>
  <c r="H39" i="13"/>
  <c r="AQ38" i="13"/>
  <c r="AN38" i="13"/>
  <c r="AK38" i="13"/>
  <c r="AH38" i="13"/>
  <c r="AE38" i="13"/>
  <c r="AB38" i="13"/>
  <c r="Y38" i="13"/>
  <c r="V38" i="13"/>
  <c r="S38" i="13"/>
  <c r="P38" i="13"/>
  <c r="M38" i="13"/>
  <c r="J38" i="13"/>
  <c r="F38" i="13"/>
  <c r="E38" i="13"/>
  <c r="E37" i="13" s="1"/>
  <c r="AN37" i="13"/>
  <c r="AK37" i="13"/>
  <c r="Y37" i="13"/>
  <c r="S37" i="13"/>
  <c r="M37" i="13"/>
  <c r="I37" i="13"/>
  <c r="J37" i="13" s="1"/>
  <c r="H37" i="13"/>
  <c r="AQ36" i="13"/>
  <c r="AN36" i="13"/>
  <c r="AK36" i="13"/>
  <c r="AH36" i="13"/>
  <c r="AE36" i="13"/>
  <c r="AB36" i="13"/>
  <c r="Y36" i="13"/>
  <c r="V36" i="13"/>
  <c r="S36" i="13"/>
  <c r="P36" i="13"/>
  <c r="M36" i="13"/>
  <c r="J36" i="13"/>
  <c r="F36" i="13"/>
  <c r="E36" i="13"/>
  <c r="E35" i="13" s="1"/>
  <c r="AB35" i="13"/>
  <c r="I35" i="13"/>
  <c r="H35" i="13"/>
  <c r="AP14" i="13"/>
  <c r="AO14" i="13"/>
  <c r="AM19" i="13"/>
  <c r="AM18" i="13" s="1"/>
  <c r="AL19" i="13"/>
  <c r="AL18" i="13" s="1"/>
  <c r="AM14" i="13"/>
  <c r="AL14" i="13"/>
  <c r="AI19" i="13"/>
  <c r="AI18" i="13" s="1"/>
  <c r="AJ14" i="13"/>
  <c r="AI14" i="13"/>
  <c r="AG19" i="13"/>
  <c r="AG18" i="13" s="1"/>
  <c r="AF19" i="13"/>
  <c r="AF18" i="13" s="1"/>
  <c r="AG14" i="13"/>
  <c r="AF14" i="13"/>
  <c r="AD19" i="13"/>
  <c r="AD18" i="13" s="1"/>
  <c r="AD14" i="13"/>
  <c r="AC14" i="13"/>
  <c r="AA19" i="13"/>
  <c r="AA18" i="13" s="1"/>
  <c r="Z19" i="13"/>
  <c r="Z18" i="13" s="1"/>
  <c r="AA14" i="13"/>
  <c r="Z14" i="13"/>
  <c r="W14" i="13"/>
  <c r="X14" i="13"/>
  <c r="U19" i="13"/>
  <c r="U18" i="13" s="1"/>
  <c r="T19" i="13"/>
  <c r="T18" i="13" s="1"/>
  <c r="U14" i="13"/>
  <c r="T14" i="13"/>
  <c r="R14" i="13"/>
  <c r="Q14" i="13"/>
  <c r="O19" i="13"/>
  <c r="O18" i="13" s="1"/>
  <c r="O14" i="13"/>
  <c r="N14" i="13"/>
  <c r="L14" i="13"/>
  <c r="K14" i="13"/>
  <c r="I145" i="13"/>
  <c r="H145" i="13"/>
  <c r="H110" i="13"/>
  <c r="I94" i="13"/>
  <c r="H94" i="13"/>
  <c r="I89" i="13"/>
  <c r="I77" i="13"/>
  <c r="I64" i="13"/>
  <c r="H64" i="13"/>
  <c r="H74" i="13" s="1"/>
  <c r="I58" i="13"/>
  <c r="H58" i="13"/>
  <c r="I53" i="13"/>
  <c r="I33" i="13"/>
  <c r="H33" i="13"/>
  <c r="I31" i="13"/>
  <c r="H31" i="13"/>
  <c r="I29" i="13"/>
  <c r="H29" i="13"/>
  <c r="I27" i="13"/>
  <c r="H27" i="13"/>
  <c r="I14" i="13"/>
  <c r="H14" i="13"/>
  <c r="F150" i="13"/>
  <c r="E150" i="13"/>
  <c r="AQ34" i="13"/>
  <c r="AN34" i="13"/>
  <c r="AK34" i="13"/>
  <c r="AH34" i="13"/>
  <c r="AE34" i="13"/>
  <c r="AB34" i="13"/>
  <c r="Y34" i="13"/>
  <c r="V34" i="13"/>
  <c r="S34" i="13"/>
  <c r="P34" i="13"/>
  <c r="M34" i="13"/>
  <c r="J34" i="13"/>
  <c r="F34" i="13"/>
  <c r="F33" i="13" s="1"/>
  <c r="E34" i="13"/>
  <c r="E33" i="13" s="1"/>
  <c r="AQ32" i="13"/>
  <c r="AN32" i="13"/>
  <c r="AK32" i="13"/>
  <c r="AH32" i="13"/>
  <c r="AE32" i="13"/>
  <c r="AB32" i="13"/>
  <c r="Y32" i="13"/>
  <c r="V32" i="13"/>
  <c r="S32" i="13"/>
  <c r="P32" i="13"/>
  <c r="M32" i="13"/>
  <c r="J32" i="13"/>
  <c r="F32" i="13"/>
  <c r="F31" i="13" s="1"/>
  <c r="E32" i="13"/>
  <c r="E31" i="13" s="1"/>
  <c r="AQ30" i="13"/>
  <c r="AN30" i="13"/>
  <c r="AK30" i="13"/>
  <c r="AH30" i="13"/>
  <c r="AE30" i="13"/>
  <c r="AB30" i="13"/>
  <c r="Y30" i="13"/>
  <c r="V30" i="13"/>
  <c r="S30" i="13"/>
  <c r="P30" i="13"/>
  <c r="M30" i="13"/>
  <c r="J30" i="13"/>
  <c r="F30" i="13"/>
  <c r="F29" i="13" s="1"/>
  <c r="E30" i="13"/>
  <c r="E29" i="13" s="1"/>
  <c r="AQ28" i="13"/>
  <c r="AN28" i="13"/>
  <c r="AK28" i="13"/>
  <c r="AH28" i="13"/>
  <c r="AE28" i="13"/>
  <c r="AB28" i="13"/>
  <c r="Y28" i="13"/>
  <c r="V28" i="13"/>
  <c r="S28" i="13"/>
  <c r="P28" i="13"/>
  <c r="M28" i="13"/>
  <c r="J28" i="13"/>
  <c r="F28" i="13"/>
  <c r="F27" i="13" s="1"/>
  <c r="E28" i="13"/>
  <c r="E27" i="13" s="1"/>
  <c r="Y129" i="13" l="1"/>
  <c r="L20" i="13"/>
  <c r="X20" i="13"/>
  <c r="M115" i="13"/>
  <c r="Y115" i="13"/>
  <c r="AL64" i="13"/>
  <c r="AL74" i="13" s="1"/>
  <c r="U64" i="13"/>
  <c r="U74" i="13" s="1"/>
  <c r="U75" i="13"/>
  <c r="AL75" i="13"/>
  <c r="N75" i="13"/>
  <c r="G66" i="13"/>
  <c r="O64" i="13"/>
  <c r="W74" i="13"/>
  <c r="AA75" i="13"/>
  <c r="AP75" i="13"/>
  <c r="Z21" i="13"/>
  <c r="AD21" i="13"/>
  <c r="L75" i="13"/>
  <c r="O74" i="13"/>
  <c r="T75" i="13"/>
  <c r="W75" i="13"/>
  <c r="AA64" i="13"/>
  <c r="AA74" i="13" s="1"/>
  <c r="AC75" i="13"/>
  <c r="AG64" i="13"/>
  <c r="AG75" i="13"/>
  <c r="AM21" i="13"/>
  <c r="AM13" i="13" s="1"/>
  <c r="AM17" i="13" s="1"/>
  <c r="AG74" i="13"/>
  <c r="AM75" i="13"/>
  <c r="L21" i="13"/>
  <c r="W21" i="13"/>
  <c r="W13" i="13" s="1"/>
  <c r="W12" i="13" s="1"/>
  <c r="W16" i="13" s="1"/>
  <c r="AP21" i="13"/>
  <c r="Z75" i="13"/>
  <c r="AF75" i="13"/>
  <c r="AJ75" i="13"/>
  <c r="AM74" i="13"/>
  <c r="T21" i="13"/>
  <c r="T13" i="13" s="1"/>
  <c r="X21" i="13"/>
  <c r="AC21" i="13"/>
  <c r="AJ21" i="13"/>
  <c r="AJ13" i="13" s="1"/>
  <c r="AJ17" i="13" s="1"/>
  <c r="AO75" i="13"/>
  <c r="G124" i="13"/>
  <c r="AP20" i="13"/>
  <c r="I20" i="13"/>
  <c r="I147" i="13"/>
  <c r="K20" i="13"/>
  <c r="W20" i="13"/>
  <c r="AC20" i="13"/>
  <c r="AJ20" i="13"/>
  <c r="AQ116" i="13"/>
  <c r="G44" i="13"/>
  <c r="N19" i="13"/>
  <c r="N18" i="13" s="1"/>
  <c r="S72" i="13"/>
  <c r="Q19" i="13"/>
  <c r="Q18" i="13" s="1"/>
  <c r="S81" i="13"/>
  <c r="AI21" i="13"/>
  <c r="AI13" i="13" s="1"/>
  <c r="G73" i="13"/>
  <c r="G72" i="13"/>
  <c r="R21" i="13"/>
  <c r="Q25" i="13"/>
  <c r="Q21" i="13"/>
  <c r="E99" i="13"/>
  <c r="E113" i="13" s="1"/>
  <c r="O92" i="13"/>
  <c r="G23" i="13"/>
  <c r="F22" i="13"/>
  <c r="N77" i="13"/>
  <c r="N91" i="13" s="1"/>
  <c r="AO21" i="13"/>
  <c r="P45" i="13"/>
  <c r="O21" i="13"/>
  <c r="O13" i="13" s="1"/>
  <c r="N25" i="13"/>
  <c r="N21" i="13"/>
  <c r="N13" i="13" s="1"/>
  <c r="AK116" i="13"/>
  <c r="G132" i="13"/>
  <c r="G128" i="13"/>
  <c r="G123" i="13"/>
  <c r="E116" i="13"/>
  <c r="AO115" i="13"/>
  <c r="AQ115" i="13" s="1"/>
  <c r="G119" i="13"/>
  <c r="G120" i="13"/>
  <c r="AI115" i="13"/>
  <c r="AK115" i="13" s="1"/>
  <c r="AQ98" i="13"/>
  <c r="AK98" i="13"/>
  <c r="Z113" i="13"/>
  <c r="AF113" i="13"/>
  <c r="N113" i="13"/>
  <c r="T113" i="13"/>
  <c r="AL113" i="13"/>
  <c r="AO113" i="13"/>
  <c r="G107" i="13"/>
  <c r="G105" i="13"/>
  <c r="G103" i="13"/>
  <c r="AO112" i="13"/>
  <c r="AP94" i="13"/>
  <c r="AP112" i="13" s="1"/>
  <c r="F104" i="13"/>
  <c r="G104" i="13" s="1"/>
  <c r="AQ99" i="13"/>
  <c r="F106" i="13"/>
  <c r="G106" i="13" s="1"/>
  <c r="L112" i="13"/>
  <c r="R112" i="13"/>
  <c r="X112" i="13"/>
  <c r="AD112" i="13"/>
  <c r="AJ112" i="13"/>
  <c r="O112" i="13"/>
  <c r="U112" i="13"/>
  <c r="AA112" i="13"/>
  <c r="AG112" i="13"/>
  <c r="AM112" i="13"/>
  <c r="G97" i="13"/>
  <c r="V99" i="13"/>
  <c r="AH99" i="13"/>
  <c r="G101" i="13"/>
  <c r="K94" i="13"/>
  <c r="K112" i="13" s="1"/>
  <c r="N94" i="13"/>
  <c r="N112" i="13" s="1"/>
  <c r="Q94" i="13"/>
  <c r="Q112" i="13" s="1"/>
  <c r="T94" i="13"/>
  <c r="T112" i="13" s="1"/>
  <c r="W94" i="13"/>
  <c r="W112" i="13" s="1"/>
  <c r="Z94" i="13"/>
  <c r="Z112" i="13" s="1"/>
  <c r="AC94" i="13"/>
  <c r="AF94" i="13"/>
  <c r="AF112" i="13" s="1"/>
  <c r="AI94" i="13"/>
  <c r="AI112" i="13" s="1"/>
  <c r="AL94" i="13"/>
  <c r="AL112" i="13" s="1"/>
  <c r="P99" i="13"/>
  <c r="AB99" i="13"/>
  <c r="AN99" i="13"/>
  <c r="S99" i="13"/>
  <c r="AE99" i="13"/>
  <c r="F99" i="13"/>
  <c r="AQ87" i="13"/>
  <c r="AQ85" i="13"/>
  <c r="AQ81" i="13"/>
  <c r="AO77" i="13"/>
  <c r="AO91" i="13" s="1"/>
  <c r="E65" i="13"/>
  <c r="E75" i="13" s="1"/>
  <c r="AI75" i="13"/>
  <c r="G69" i="13"/>
  <c r="AF64" i="13"/>
  <c r="AF74" i="13" s="1"/>
  <c r="G67" i="13"/>
  <c r="G61" i="13"/>
  <c r="G52" i="13"/>
  <c r="AO25" i="13"/>
  <c r="G43" i="13"/>
  <c r="G36" i="13"/>
  <c r="AI25" i="13"/>
  <c r="AI55" i="13" s="1"/>
  <c r="K147" i="13"/>
  <c r="N115" i="13"/>
  <c r="N147" i="13" s="1"/>
  <c r="N148" i="13"/>
  <c r="Q147" i="13"/>
  <c r="T115" i="13"/>
  <c r="T148" i="13"/>
  <c r="W147" i="13"/>
  <c r="Z115" i="13"/>
  <c r="Z148" i="13"/>
  <c r="AC147" i="13"/>
  <c r="AF115" i="13"/>
  <c r="AF148" i="13"/>
  <c r="AL115" i="13"/>
  <c r="AL148" i="13"/>
  <c r="G140" i="13"/>
  <c r="G126" i="13"/>
  <c r="F116" i="13"/>
  <c r="O115" i="13"/>
  <c r="U115" i="13"/>
  <c r="AA115" i="13"/>
  <c r="AG115" i="13"/>
  <c r="AG20" i="13" s="1"/>
  <c r="AM115" i="13"/>
  <c r="AM20" i="13" s="1"/>
  <c r="G131" i="13"/>
  <c r="G127" i="13"/>
  <c r="E117" i="13"/>
  <c r="G117" i="13" s="1"/>
  <c r="E121" i="13"/>
  <c r="G121" i="13" s="1"/>
  <c r="E125" i="13"/>
  <c r="G125" i="13" s="1"/>
  <c r="E129" i="13"/>
  <c r="G129" i="13" s="1"/>
  <c r="E133" i="13"/>
  <c r="G133" i="13" s="1"/>
  <c r="F139" i="13"/>
  <c r="G139" i="13" s="1"/>
  <c r="M88" i="13"/>
  <c r="T77" i="13"/>
  <c r="T91" i="13" s="1"/>
  <c r="Z77" i="13"/>
  <c r="Z91" i="13" s="1"/>
  <c r="AF77" i="13"/>
  <c r="AF91" i="13" s="1"/>
  <c r="AL77" i="13"/>
  <c r="AL91" i="13" s="1"/>
  <c r="G80" i="13"/>
  <c r="Y88" i="13"/>
  <c r="K77" i="13"/>
  <c r="K91" i="13" s="1"/>
  <c r="Q77" i="13"/>
  <c r="Q91" i="13" s="1"/>
  <c r="G82" i="13"/>
  <c r="L77" i="13"/>
  <c r="L91" i="13" s="1"/>
  <c r="R77" i="13"/>
  <c r="R91" i="13" s="1"/>
  <c r="X77" i="13"/>
  <c r="X91" i="13" s="1"/>
  <c r="AD77" i="13"/>
  <c r="AD91" i="13" s="1"/>
  <c r="AJ77" i="13"/>
  <c r="AJ91" i="13" s="1"/>
  <c r="AP77" i="13"/>
  <c r="AP91" i="13" s="1"/>
  <c r="H98" i="13"/>
  <c r="E100" i="13"/>
  <c r="G100" i="13" s="1"/>
  <c r="F102" i="13"/>
  <c r="G102" i="13" s="1"/>
  <c r="M87" i="13"/>
  <c r="Y87" i="13"/>
  <c r="AC19" i="13"/>
  <c r="AC18" i="13" s="1"/>
  <c r="J79" i="13"/>
  <c r="K19" i="13"/>
  <c r="K18" i="13" s="1"/>
  <c r="W19" i="13"/>
  <c r="AL13" i="13"/>
  <c r="AL17" i="13" s="1"/>
  <c r="AO19" i="13"/>
  <c r="AO18" i="13" s="1"/>
  <c r="S88" i="13"/>
  <c r="AE88" i="13"/>
  <c r="AQ88" i="13"/>
  <c r="G86" i="13"/>
  <c r="F79" i="13"/>
  <c r="G79" i="13" s="1"/>
  <c r="H87" i="13"/>
  <c r="J87" i="13" s="1"/>
  <c r="J88" i="13"/>
  <c r="G84" i="13"/>
  <c r="J83" i="13"/>
  <c r="J81" i="13"/>
  <c r="F88" i="13"/>
  <c r="G88" i="13" s="1"/>
  <c r="E81" i="13"/>
  <c r="G81" i="13" s="1"/>
  <c r="F83" i="13"/>
  <c r="G83" i="13" s="1"/>
  <c r="F85" i="13"/>
  <c r="G85" i="13" s="1"/>
  <c r="L19" i="13"/>
  <c r="R19" i="13"/>
  <c r="R18" i="13" s="1"/>
  <c r="F62" i="13"/>
  <c r="G62" i="13" s="1"/>
  <c r="N58" i="13"/>
  <c r="N74" i="13" s="1"/>
  <c r="T58" i="13"/>
  <c r="T74" i="13" s="1"/>
  <c r="Z58" i="13"/>
  <c r="Z74" i="13" s="1"/>
  <c r="AJ19" i="13"/>
  <c r="AJ18" i="13" s="1"/>
  <c r="AP19" i="13"/>
  <c r="AP18" i="13" s="1"/>
  <c r="K58" i="13"/>
  <c r="K74" i="13" s="1"/>
  <c r="Q58" i="13"/>
  <c r="AC58" i="13"/>
  <c r="AC74" i="13" s="1"/>
  <c r="AI58" i="13"/>
  <c r="AI74" i="13" s="1"/>
  <c r="AO58" i="13"/>
  <c r="AO74" i="13" s="1"/>
  <c r="X19" i="13"/>
  <c r="X18" i="13" s="1"/>
  <c r="L58" i="13"/>
  <c r="L74" i="13" s="1"/>
  <c r="R58" i="13"/>
  <c r="R74" i="13" s="1"/>
  <c r="X58" i="13"/>
  <c r="X74" i="13" s="1"/>
  <c r="AD58" i="13"/>
  <c r="AD74" i="13" s="1"/>
  <c r="AJ58" i="13"/>
  <c r="AJ74" i="13" s="1"/>
  <c r="AP58" i="13"/>
  <c r="AP74" i="13" s="1"/>
  <c r="J25" i="13"/>
  <c r="E26" i="13"/>
  <c r="E25" i="13" s="1"/>
  <c r="G40" i="13"/>
  <c r="L25" i="13"/>
  <c r="L55" i="13" s="1"/>
  <c r="O25" i="13"/>
  <c r="R25" i="13"/>
  <c r="U25" i="13"/>
  <c r="U55" i="13" s="1"/>
  <c r="X25" i="13"/>
  <c r="X55" i="13" s="1"/>
  <c r="AA25" i="13"/>
  <c r="AA55" i="13" s="1"/>
  <c r="AD25" i="13"/>
  <c r="AD55" i="13" s="1"/>
  <c r="AG25" i="13"/>
  <c r="AG55" i="13" s="1"/>
  <c r="AJ25" i="13"/>
  <c r="AJ55" i="13" s="1"/>
  <c r="AM25" i="13"/>
  <c r="AM55" i="13" s="1"/>
  <c r="AP25" i="13"/>
  <c r="AP55" i="13" s="1"/>
  <c r="J49" i="13"/>
  <c r="J51" i="13"/>
  <c r="F68" i="13"/>
  <c r="G68" i="13" s="1"/>
  <c r="F60" i="13"/>
  <c r="G60" i="13" s="1"/>
  <c r="AF13" i="13"/>
  <c r="AF17" i="13" s="1"/>
  <c r="F39" i="13"/>
  <c r="G39" i="13" s="1"/>
  <c r="G47" i="13"/>
  <c r="F51" i="13"/>
  <c r="G51" i="13" s="1"/>
  <c r="W18" i="13"/>
  <c r="J39" i="13"/>
  <c r="G46" i="13"/>
  <c r="J47" i="13"/>
  <c r="G48" i="13"/>
  <c r="G42" i="13"/>
  <c r="J43" i="13"/>
  <c r="G49" i="13"/>
  <c r="J35" i="13"/>
  <c r="AE35" i="13"/>
  <c r="AK35" i="13"/>
  <c r="V37" i="13"/>
  <c r="AE37" i="13"/>
  <c r="G38" i="13"/>
  <c r="S39" i="13"/>
  <c r="J41" i="13"/>
  <c r="AE41" i="13"/>
  <c r="AK41" i="13"/>
  <c r="AB43" i="13"/>
  <c r="AK43" i="13"/>
  <c r="AQ43" i="13"/>
  <c r="M45" i="13"/>
  <c r="S45" i="13"/>
  <c r="AH45" i="13"/>
  <c r="G45" i="13"/>
  <c r="V49" i="13"/>
  <c r="AQ49" i="13"/>
  <c r="AB51" i="13"/>
  <c r="V35" i="13"/>
  <c r="AQ35" i="13"/>
  <c r="Y39" i="13"/>
  <c r="AE39" i="13"/>
  <c r="V41" i="13"/>
  <c r="Z13" i="13"/>
  <c r="Z17" i="13" s="1"/>
  <c r="K13" i="13"/>
  <c r="AQ37" i="13"/>
  <c r="AB39" i="13"/>
  <c r="AK39" i="13"/>
  <c r="AQ39" i="13"/>
  <c r="F41" i="13"/>
  <c r="G41" i="13" s="1"/>
  <c r="M41" i="13"/>
  <c r="AH41" i="13"/>
  <c r="M43" i="13"/>
  <c r="S43" i="13"/>
  <c r="J45" i="13"/>
  <c r="AE45" i="13"/>
  <c r="AK45" i="13"/>
  <c r="AQ45" i="13"/>
  <c r="AN47" i="13"/>
  <c r="S49" i="13"/>
  <c r="Y49" i="13"/>
  <c r="G50" i="13"/>
  <c r="Y51" i="13"/>
  <c r="AE51" i="13"/>
  <c r="F37" i="13"/>
  <c r="G37" i="13" s="1"/>
  <c r="F35" i="13"/>
  <c r="G35" i="13" s="1"/>
  <c r="AA13" i="13"/>
  <c r="AG13" i="13"/>
  <c r="U13" i="13"/>
  <c r="V29" i="13"/>
  <c r="AH29" i="13"/>
  <c r="V31" i="13"/>
  <c r="AH31" i="13"/>
  <c r="M27" i="13"/>
  <c r="G34" i="13"/>
  <c r="S27" i="13"/>
  <c r="Y27" i="13"/>
  <c r="AK27" i="13"/>
  <c r="S29" i="13"/>
  <c r="AE29" i="13"/>
  <c r="Y33" i="13"/>
  <c r="P31" i="13"/>
  <c r="AB31" i="13"/>
  <c r="AN31" i="13"/>
  <c r="J33" i="13"/>
  <c r="AQ29" i="13"/>
  <c r="AE31" i="13"/>
  <c r="AK31" i="13"/>
  <c r="M33" i="13"/>
  <c r="AK29" i="13"/>
  <c r="AN27" i="13"/>
  <c r="P29" i="13"/>
  <c r="AE33" i="13"/>
  <c r="AK33" i="13"/>
  <c r="AB27" i="13"/>
  <c r="AH27" i="13"/>
  <c r="J29" i="13"/>
  <c r="Y29" i="13"/>
  <c r="J31" i="13"/>
  <c r="S31" i="13"/>
  <c r="Y31" i="13"/>
  <c r="G32" i="13"/>
  <c r="S33" i="13"/>
  <c r="AN33" i="13"/>
  <c r="J27" i="13"/>
  <c r="AE27" i="13"/>
  <c r="AB29" i="13"/>
  <c r="AQ31" i="13"/>
  <c r="P33" i="13"/>
  <c r="V33" i="13"/>
  <c r="AQ33" i="13"/>
  <c r="P27" i="13"/>
  <c r="V27" i="13"/>
  <c r="AQ27" i="13"/>
  <c r="M29" i="13"/>
  <c r="AN29" i="13"/>
  <c r="M31" i="13"/>
  <c r="AB33" i="13"/>
  <c r="AH33" i="13"/>
  <c r="G28" i="13"/>
  <c r="G30" i="13"/>
  <c r="E8" i="14"/>
  <c r="F8" i="14" s="1"/>
  <c r="E15" i="14"/>
  <c r="E16" i="14"/>
  <c r="E17" i="14"/>
  <c r="D16" i="14"/>
  <c r="D17" i="14"/>
  <c r="R15" i="14"/>
  <c r="R9" i="14"/>
  <c r="R8" i="14"/>
  <c r="O15" i="14"/>
  <c r="O9" i="14"/>
  <c r="O8" i="14"/>
  <c r="L15" i="14"/>
  <c r="L9" i="14"/>
  <c r="L8" i="14"/>
  <c r="I15" i="14"/>
  <c r="I9" i="14"/>
  <c r="I8" i="14"/>
  <c r="F9" i="14"/>
  <c r="U20" i="13" l="1"/>
  <c r="AA20" i="13"/>
  <c r="Z147" i="13"/>
  <c r="Z20" i="13"/>
  <c r="AF147" i="13"/>
  <c r="AF20" i="13"/>
  <c r="F115" i="13"/>
  <c r="F147" i="13" s="1"/>
  <c r="F148" i="13"/>
  <c r="AL147" i="13"/>
  <c r="AL20" i="13"/>
  <c r="T147" i="13"/>
  <c r="T20" i="13"/>
  <c r="E115" i="13"/>
  <c r="E148" i="13"/>
  <c r="AI20" i="13"/>
  <c r="Q13" i="13"/>
  <c r="Q17" i="13" s="1"/>
  <c r="R55" i="13"/>
  <c r="R20" i="13"/>
  <c r="Q55" i="13"/>
  <c r="Q20" i="13"/>
  <c r="F98" i="13"/>
  <c r="F112" i="13" s="1"/>
  <c r="F113" i="13"/>
  <c r="J98" i="13"/>
  <c r="H20" i="13"/>
  <c r="H112" i="13"/>
  <c r="G99" i="13"/>
  <c r="AO55" i="13"/>
  <c r="AO20" i="13"/>
  <c r="O55" i="13"/>
  <c r="O20" i="13"/>
  <c r="N55" i="13"/>
  <c r="N20" i="13"/>
  <c r="F16" i="14"/>
  <c r="F17" i="14"/>
  <c r="AL12" i="13"/>
  <c r="AL16" i="13" s="1"/>
  <c r="K17" i="13"/>
  <c r="AO147" i="13"/>
  <c r="AI147" i="13"/>
  <c r="AP13" i="13"/>
  <c r="AP17" i="13" s="1"/>
  <c r="E98" i="13"/>
  <c r="AO13" i="13"/>
  <c r="AO12" i="13" s="1"/>
  <c r="AO16" i="13" s="1"/>
  <c r="E21" i="13"/>
  <c r="E20" i="13" s="1"/>
  <c r="AA147" i="13"/>
  <c r="AB115" i="13"/>
  <c r="L13" i="13"/>
  <c r="L17" i="13" s="1"/>
  <c r="G116" i="13"/>
  <c r="AM147" i="13"/>
  <c r="AN115" i="13"/>
  <c r="O147" i="13"/>
  <c r="P115" i="13"/>
  <c r="AG147" i="13"/>
  <c r="AH115" i="13"/>
  <c r="U147" i="13"/>
  <c r="V115" i="13"/>
  <c r="W17" i="13"/>
  <c r="AC13" i="13"/>
  <c r="AC17" i="13" s="1"/>
  <c r="X13" i="13"/>
  <c r="X12" i="13" s="1"/>
  <c r="X16" i="13" s="1"/>
  <c r="F87" i="13"/>
  <c r="G87" i="13" s="1"/>
  <c r="AD13" i="13"/>
  <c r="AD156" i="13" s="1"/>
  <c r="R13" i="13"/>
  <c r="L18" i="13"/>
  <c r="AF12" i="13"/>
  <c r="AF16" i="13" s="1"/>
  <c r="Z12" i="13"/>
  <c r="Z16" i="13" s="1"/>
  <c r="Q12" i="13"/>
  <c r="Q16" i="13" s="1"/>
  <c r="AM12" i="13"/>
  <c r="AM16" i="13" s="1"/>
  <c r="AJ12" i="13"/>
  <c r="AJ16" i="13" s="1"/>
  <c r="K12" i="13"/>
  <c r="K16" i="13" s="1"/>
  <c r="AI17" i="13"/>
  <c r="AI12" i="13"/>
  <c r="AI16" i="13" s="1"/>
  <c r="AG12" i="13"/>
  <c r="AG16" i="13" s="1"/>
  <c r="AG17" i="13"/>
  <c r="AA17" i="13"/>
  <c r="AA12" i="13"/>
  <c r="AA16" i="13" s="1"/>
  <c r="N17" i="13"/>
  <c r="N12" i="13"/>
  <c r="N16" i="13" s="1"/>
  <c r="T17" i="13"/>
  <c r="T12" i="13"/>
  <c r="T16" i="13" s="1"/>
  <c r="O12" i="13"/>
  <c r="O16" i="13" s="1"/>
  <c r="O17" i="13"/>
  <c r="U17" i="13"/>
  <c r="U12" i="13"/>
  <c r="U16" i="13" s="1"/>
  <c r="G29" i="13"/>
  <c r="G33" i="13"/>
  <c r="G27" i="13"/>
  <c r="G31" i="13"/>
  <c r="F15" i="14"/>
  <c r="G115" i="13" l="1"/>
  <c r="E147" i="13"/>
  <c r="X17" i="13"/>
  <c r="L12" i="13"/>
  <c r="L16" i="13" s="1"/>
  <c r="G98" i="13"/>
  <c r="E112" i="13"/>
  <c r="E13" i="13"/>
  <c r="AP12" i="13"/>
  <c r="AP16" i="13" s="1"/>
  <c r="AO17" i="13"/>
  <c r="AC12" i="13"/>
  <c r="AC16" i="13" s="1"/>
  <c r="AD17" i="13"/>
  <c r="AD12" i="13"/>
  <c r="AD16" i="13" s="1"/>
  <c r="R17" i="13"/>
  <c r="R12" i="13"/>
  <c r="R16" i="13" s="1"/>
  <c r="F26" i="13"/>
  <c r="F25" i="13" s="1"/>
  <c r="F15" i="13"/>
  <c r="F14" i="13" s="1"/>
  <c r="E15" i="13"/>
  <c r="E14" i="13" s="1"/>
  <c r="I19" i="13"/>
  <c r="I18" i="13" s="1"/>
  <c r="E153" i="13"/>
  <c r="E23" i="13" s="1"/>
  <c r="E22" i="13" s="1"/>
  <c r="AQ147" i="13"/>
  <c r="AQ148" i="13"/>
  <c r="AN147" i="13"/>
  <c r="AN148" i="13"/>
  <c r="AK147" i="13"/>
  <c r="AK148" i="13"/>
  <c r="AH147" i="13"/>
  <c r="AH148" i="13"/>
  <c r="AE147" i="13"/>
  <c r="AE148" i="13"/>
  <c r="AB147" i="13"/>
  <c r="AB148" i="13"/>
  <c r="Y147" i="13"/>
  <c r="Y148" i="13"/>
  <c r="V147" i="13"/>
  <c r="V148" i="13"/>
  <c r="S147" i="13"/>
  <c r="S148" i="13"/>
  <c r="P147" i="13"/>
  <c r="P148" i="13"/>
  <c r="M147" i="13"/>
  <c r="M148" i="13"/>
  <c r="J147" i="13"/>
  <c r="J148" i="13"/>
  <c r="AQ146" i="13"/>
  <c r="AN146" i="13"/>
  <c r="AK146" i="13"/>
  <c r="AH146" i="13"/>
  <c r="AE146" i="13"/>
  <c r="AB146" i="13"/>
  <c r="Y146" i="13"/>
  <c r="V146" i="13"/>
  <c r="S146" i="13"/>
  <c r="P146" i="13"/>
  <c r="M146" i="13"/>
  <c r="J146" i="13"/>
  <c r="F146" i="13"/>
  <c r="F145" i="13" s="1"/>
  <c r="E146" i="13"/>
  <c r="AQ111" i="13"/>
  <c r="AN111" i="13"/>
  <c r="AK111" i="13"/>
  <c r="AH111" i="13"/>
  <c r="AE111" i="13"/>
  <c r="AB111" i="13"/>
  <c r="Y111" i="13"/>
  <c r="V111" i="13"/>
  <c r="S111" i="13"/>
  <c r="P111" i="13"/>
  <c r="M111" i="13"/>
  <c r="J111" i="13"/>
  <c r="F111" i="13"/>
  <c r="F110" i="13" s="1"/>
  <c r="E111" i="13"/>
  <c r="E110" i="13" s="1"/>
  <c r="AQ95" i="13"/>
  <c r="AN95" i="13"/>
  <c r="AK95" i="13"/>
  <c r="AH95" i="13"/>
  <c r="AE95" i="13"/>
  <c r="AB95" i="13"/>
  <c r="Y95" i="13"/>
  <c r="V95" i="13"/>
  <c r="S95" i="13"/>
  <c r="P95" i="13"/>
  <c r="M95" i="13"/>
  <c r="J95" i="13"/>
  <c r="F95" i="13"/>
  <c r="F94" i="13" s="1"/>
  <c r="E95" i="13"/>
  <c r="E94" i="13" s="1"/>
  <c r="AQ90" i="13"/>
  <c r="AN90" i="13"/>
  <c r="AK90" i="13"/>
  <c r="AH90" i="13"/>
  <c r="AE90" i="13"/>
  <c r="AB90" i="13"/>
  <c r="Y90" i="13"/>
  <c r="V90" i="13"/>
  <c r="S90" i="13"/>
  <c r="P90" i="13"/>
  <c r="M90" i="13"/>
  <c r="J90" i="13"/>
  <c r="F90" i="13"/>
  <c r="F89" i="13" s="1"/>
  <c r="E90" i="13"/>
  <c r="E89" i="13" s="1"/>
  <c r="AQ78" i="13"/>
  <c r="AN78" i="13"/>
  <c r="AK78" i="13"/>
  <c r="AH78" i="13"/>
  <c r="AE78" i="13"/>
  <c r="AB78" i="13"/>
  <c r="Y78" i="13"/>
  <c r="V78" i="13"/>
  <c r="S78" i="13"/>
  <c r="P78" i="13"/>
  <c r="M78" i="13"/>
  <c r="J78" i="13"/>
  <c r="F78" i="13"/>
  <c r="F77" i="13" s="1"/>
  <c r="E78" i="13"/>
  <c r="E77" i="13" s="1"/>
  <c r="I75" i="13"/>
  <c r="H75" i="13"/>
  <c r="AQ65" i="13"/>
  <c r="AN65" i="13"/>
  <c r="AK65" i="13"/>
  <c r="AH65" i="13"/>
  <c r="AE65" i="13"/>
  <c r="AB65" i="13"/>
  <c r="Y65" i="13"/>
  <c r="V65" i="13"/>
  <c r="S65" i="13"/>
  <c r="P65" i="13"/>
  <c r="M65" i="13"/>
  <c r="J65" i="13"/>
  <c r="F65" i="13"/>
  <c r="E64" i="13"/>
  <c r="AQ59" i="13"/>
  <c r="AN59" i="13"/>
  <c r="AK59" i="13"/>
  <c r="AH59" i="13"/>
  <c r="AE59" i="13"/>
  <c r="AB59" i="13"/>
  <c r="Y59" i="13"/>
  <c r="V59" i="13"/>
  <c r="S59" i="13"/>
  <c r="P59" i="13"/>
  <c r="M59" i="13"/>
  <c r="J59" i="13"/>
  <c r="F59" i="13"/>
  <c r="F58" i="13" s="1"/>
  <c r="I56" i="13"/>
  <c r="AQ54" i="13"/>
  <c r="AN54" i="13"/>
  <c r="AK54" i="13"/>
  <c r="AH54" i="13"/>
  <c r="AE54" i="13"/>
  <c r="AB54" i="13"/>
  <c r="Y54" i="13"/>
  <c r="V54" i="13"/>
  <c r="S54" i="13"/>
  <c r="P54" i="13"/>
  <c r="M54" i="13"/>
  <c r="J54" i="13"/>
  <c r="F54" i="13"/>
  <c r="F53" i="13" s="1"/>
  <c r="E54" i="13"/>
  <c r="AQ26" i="13"/>
  <c r="AN26" i="13"/>
  <c r="AK26" i="13"/>
  <c r="AH26" i="13"/>
  <c r="AE26" i="13"/>
  <c r="AB26" i="13"/>
  <c r="Y26" i="13"/>
  <c r="V26" i="13"/>
  <c r="S26" i="13"/>
  <c r="P26" i="13"/>
  <c r="M26" i="13"/>
  <c r="J26" i="13"/>
  <c r="I55" i="13"/>
  <c r="AQ15" i="13"/>
  <c r="AN15" i="13"/>
  <c r="AK15" i="13"/>
  <c r="AH15" i="13"/>
  <c r="AE15" i="13"/>
  <c r="AB15" i="13"/>
  <c r="Y15" i="13"/>
  <c r="V15" i="13"/>
  <c r="S15" i="13"/>
  <c r="P15" i="13"/>
  <c r="M15" i="13"/>
  <c r="J15" i="13"/>
  <c r="F64" i="13" l="1"/>
  <c r="F74" i="13" s="1"/>
  <c r="F75" i="13"/>
  <c r="H18" i="13"/>
  <c r="E145" i="13"/>
  <c r="F92" i="13"/>
  <c r="E58" i="13"/>
  <c r="E74" i="13" s="1"/>
  <c r="E56" i="13"/>
  <c r="E53" i="13"/>
  <c r="E55" i="13" s="1"/>
  <c r="J19" i="13"/>
  <c r="P19" i="13"/>
  <c r="V19" i="13"/>
  <c r="AN19" i="13"/>
  <c r="AB21" i="13"/>
  <c r="S19" i="13"/>
  <c r="V56" i="13"/>
  <c r="AH56" i="13"/>
  <c r="G90" i="13"/>
  <c r="G111" i="13"/>
  <c r="AE19" i="13"/>
  <c r="AQ19" i="13"/>
  <c r="M64" i="13"/>
  <c r="M145" i="13"/>
  <c r="M21" i="13"/>
  <c r="V21" i="13"/>
  <c r="AE21" i="13"/>
  <c r="AH19" i="13"/>
  <c r="Y64" i="13"/>
  <c r="M75" i="13"/>
  <c r="AE89" i="13"/>
  <c r="AK89" i="13"/>
  <c r="AQ92" i="13"/>
  <c r="AQ94" i="13"/>
  <c r="AE110" i="13"/>
  <c r="AK110" i="13"/>
  <c r="AQ110" i="13"/>
  <c r="J21" i="13"/>
  <c r="AB64" i="13"/>
  <c r="J94" i="13"/>
  <c r="I74" i="13"/>
  <c r="Y19" i="13"/>
  <c r="AB75" i="13"/>
  <c r="V77" i="13"/>
  <c r="P92" i="13"/>
  <c r="S113" i="13"/>
  <c r="Y113" i="13"/>
  <c r="AE113" i="13"/>
  <c r="AK113" i="13"/>
  <c r="AN21" i="13"/>
  <c r="P21" i="13"/>
  <c r="S92" i="13"/>
  <c r="AN113" i="13"/>
  <c r="P145" i="13"/>
  <c r="AH21" i="13"/>
  <c r="AE58" i="13"/>
  <c r="AB89" i="13"/>
  <c r="AN92" i="13"/>
  <c r="Y145" i="13"/>
  <c r="S56" i="13"/>
  <c r="V94" i="13"/>
  <c r="P110" i="13"/>
  <c r="G59" i="13"/>
  <c r="J55" i="13"/>
  <c r="P55" i="13"/>
  <c r="V55" i="13"/>
  <c r="AB55" i="13"/>
  <c r="AN55" i="13"/>
  <c r="M55" i="13"/>
  <c r="S55" i="13"/>
  <c r="Y55" i="13"/>
  <c r="G65" i="13"/>
  <c r="AN75" i="13"/>
  <c r="E92" i="13"/>
  <c r="M89" i="13"/>
  <c r="Y92" i="13"/>
  <c r="AE92" i="13"/>
  <c r="J145" i="13"/>
  <c r="AB145" i="13"/>
  <c r="E19" i="13"/>
  <c r="E18" i="13" s="1"/>
  <c r="S21" i="13"/>
  <c r="AK64" i="13"/>
  <c r="J89" i="13"/>
  <c r="P89" i="13"/>
  <c r="AB92" i="13"/>
  <c r="J110" i="13"/>
  <c r="S145" i="13"/>
  <c r="AB56" i="13"/>
  <c r="AN56" i="13"/>
  <c r="AQ58" i="13"/>
  <c r="P75" i="13"/>
  <c r="AH89" i="13"/>
  <c r="AN89" i="13"/>
  <c r="AK94" i="13"/>
  <c r="V110" i="13"/>
  <c r="AB110" i="13"/>
  <c r="J113" i="13"/>
  <c r="P113" i="13"/>
  <c r="AE145" i="13"/>
  <c r="AK145" i="13"/>
  <c r="S77" i="13"/>
  <c r="P53" i="13"/>
  <c r="AH14" i="13"/>
  <c r="AB19" i="13"/>
  <c r="M56" i="13"/>
  <c r="Y56" i="13"/>
  <c r="J58" i="13"/>
  <c r="AN64" i="13"/>
  <c r="G146" i="13"/>
  <c r="F19" i="13"/>
  <c r="F18" i="13" s="1"/>
  <c r="AH25" i="13"/>
  <c r="AB58" i="13"/>
  <c r="AN110" i="13"/>
  <c r="AB113" i="13"/>
  <c r="AQ21" i="13"/>
  <c r="V53" i="13"/>
  <c r="J56" i="13"/>
  <c r="P56" i="13"/>
  <c r="AE56" i="13"/>
  <c r="AK56" i="13"/>
  <c r="S58" i="13"/>
  <c r="AH58" i="13"/>
  <c r="P64" i="13"/>
  <c r="AH77" i="13"/>
  <c r="V64" i="13"/>
  <c r="V75" i="13"/>
  <c r="AQ75" i="13"/>
  <c r="AQ77" i="13"/>
  <c r="V89" i="13"/>
  <c r="AQ89" i="13"/>
  <c r="J92" i="13"/>
  <c r="AH92" i="13"/>
  <c r="AE94" i="13"/>
  <c r="AK19" i="13"/>
  <c r="AK21" i="13"/>
  <c r="F56" i="13"/>
  <c r="S75" i="13"/>
  <c r="Y75" i="13"/>
  <c r="S89" i="13"/>
  <c r="Y89" i="13"/>
  <c r="M92" i="13"/>
  <c r="V92" i="13"/>
  <c r="AK92" i="13"/>
  <c r="M94" i="13"/>
  <c r="AH94" i="13"/>
  <c r="M110" i="13"/>
  <c r="AH110" i="13"/>
  <c r="V113" i="13"/>
  <c r="AQ113" i="13"/>
  <c r="V145" i="13"/>
  <c r="AQ145" i="13"/>
  <c r="AE64" i="13"/>
  <c r="J75" i="13"/>
  <c r="AE75" i="13"/>
  <c r="AK75" i="13"/>
  <c r="J77" i="13"/>
  <c r="AE77" i="13"/>
  <c r="S94" i="13"/>
  <c r="Y94" i="13"/>
  <c r="S110" i="13"/>
  <c r="Y110" i="13"/>
  <c r="M113" i="13"/>
  <c r="AH113" i="13"/>
  <c r="AH145" i="13"/>
  <c r="AN145" i="13"/>
  <c r="I13" i="13"/>
  <c r="G26" i="13"/>
  <c r="F21" i="13"/>
  <c r="F20" i="13" s="1"/>
  <c r="E152" i="13"/>
  <c r="Y21" i="13"/>
  <c r="T156" i="13"/>
  <c r="M19" i="13"/>
  <c r="AQ56" i="13"/>
  <c r="M112" i="13"/>
  <c r="AK112" i="13"/>
  <c r="P94" i="13"/>
  <c r="AB94" i="13"/>
  <c r="AN94" i="13"/>
  <c r="G95" i="13"/>
  <c r="P77" i="13"/>
  <c r="AB77" i="13"/>
  <c r="AN77" i="13"/>
  <c r="G78" i="13"/>
  <c r="M77" i="13"/>
  <c r="Y77" i="13"/>
  <c r="AK77" i="13"/>
  <c r="Y58" i="13"/>
  <c r="AQ64" i="13"/>
  <c r="AH75" i="13"/>
  <c r="M58" i="13"/>
  <c r="V58" i="13"/>
  <c r="AK58" i="13"/>
  <c r="P58" i="13"/>
  <c r="AN58" i="13"/>
  <c r="J64" i="13"/>
  <c r="S64" i="13"/>
  <c r="AH64" i="13"/>
  <c r="J14" i="13"/>
  <c r="P14" i="13"/>
  <c r="V14" i="13"/>
  <c r="AB14" i="13"/>
  <c r="AN14" i="13"/>
  <c r="Y25" i="13"/>
  <c r="AE25" i="13"/>
  <c r="AK25" i="13"/>
  <c r="AQ25" i="13"/>
  <c r="S53" i="13"/>
  <c r="Y53" i="13"/>
  <c r="AK53" i="13"/>
  <c r="Y14" i="13"/>
  <c r="AQ14" i="13"/>
  <c r="V25" i="13"/>
  <c r="M53" i="13"/>
  <c r="AN53" i="13"/>
  <c r="M14" i="13"/>
  <c r="S14" i="13"/>
  <c r="AE14" i="13"/>
  <c r="AK14" i="13"/>
  <c r="AQ53" i="13"/>
  <c r="G15" i="13"/>
  <c r="AB25" i="13"/>
  <c r="J53" i="13"/>
  <c r="AE53" i="13"/>
  <c r="G54" i="13"/>
  <c r="M25" i="13"/>
  <c r="S25" i="13"/>
  <c r="AN25" i="13"/>
  <c r="AB53" i="13"/>
  <c r="AH53" i="13"/>
  <c r="AQ55" i="13"/>
  <c r="P25" i="13"/>
  <c r="AK55" i="13" l="1"/>
  <c r="AQ112" i="13"/>
  <c r="AN112" i="13"/>
  <c r="S112" i="13"/>
  <c r="AE55" i="13"/>
  <c r="G148" i="13"/>
  <c r="I156" i="13"/>
  <c r="I12" i="13"/>
  <c r="I16" i="13" s="1"/>
  <c r="H156" i="13"/>
  <c r="H12" i="13"/>
  <c r="H16" i="13" s="1"/>
  <c r="G113" i="13"/>
  <c r="AE112" i="13"/>
  <c r="AQ91" i="13"/>
  <c r="Y112" i="13"/>
  <c r="G92" i="13"/>
  <c r="AE91" i="13"/>
  <c r="M91" i="13"/>
  <c r="P112" i="13"/>
  <c r="AK91" i="13"/>
  <c r="J91" i="13"/>
  <c r="Y91" i="13"/>
  <c r="P91" i="13"/>
  <c r="AB91" i="13"/>
  <c r="G75" i="13"/>
  <c r="M74" i="13"/>
  <c r="Y74" i="13"/>
  <c r="AB74" i="13"/>
  <c r="AK74" i="13"/>
  <c r="G56" i="13"/>
  <c r="AL156" i="13"/>
  <c r="AE74" i="13"/>
  <c r="V74" i="13"/>
  <c r="E91" i="13"/>
  <c r="J74" i="13"/>
  <c r="P18" i="13"/>
  <c r="AH91" i="13"/>
  <c r="V13" i="13"/>
  <c r="V17" i="13" s="1"/>
  <c r="P20" i="13"/>
  <c r="AE18" i="13"/>
  <c r="K156" i="13"/>
  <c r="AN91" i="13"/>
  <c r="AQ13" i="13"/>
  <c r="AQ17" i="13" s="1"/>
  <c r="AN13" i="13"/>
  <c r="AN17" i="13" s="1"/>
  <c r="Y18" i="13"/>
  <c r="AP156" i="13"/>
  <c r="P13" i="13"/>
  <c r="P156" i="13" s="1"/>
  <c r="AN20" i="13"/>
  <c r="O156" i="13"/>
  <c r="G89" i="13"/>
  <c r="M18" i="13"/>
  <c r="G110" i="13"/>
  <c r="M13" i="13"/>
  <c r="M17" i="13" s="1"/>
  <c r="AH20" i="13"/>
  <c r="U156" i="13"/>
  <c r="AE20" i="13"/>
  <c r="AN74" i="13"/>
  <c r="L156" i="13"/>
  <c r="Z156" i="13"/>
  <c r="V112" i="13"/>
  <c r="G64" i="13"/>
  <c r="AN18" i="13"/>
  <c r="AA156" i="13"/>
  <c r="AH74" i="13"/>
  <c r="AQ18" i="13"/>
  <c r="AB12" i="13"/>
  <c r="AB16" i="13" s="1"/>
  <c r="AB20" i="13"/>
  <c r="AA155" i="13"/>
  <c r="AF156" i="13"/>
  <c r="AK18" i="13"/>
  <c r="AB13" i="13"/>
  <c r="AB17" i="13" s="1"/>
  <c r="H17" i="13"/>
  <c r="E12" i="13"/>
  <c r="E16" i="13" s="1"/>
  <c r="AK20" i="13"/>
  <c r="V20" i="13"/>
  <c r="J112" i="13"/>
  <c r="AB112" i="13"/>
  <c r="V91" i="13"/>
  <c r="AH18" i="13"/>
  <c r="AQ20" i="13"/>
  <c r="M20" i="13"/>
  <c r="G19" i="13"/>
  <c r="N156" i="13"/>
  <c r="S74" i="13"/>
  <c r="Y20" i="13"/>
  <c r="Q156" i="13"/>
  <c r="AG156" i="13"/>
  <c r="AH13" i="13"/>
  <c r="AH17" i="13" s="1"/>
  <c r="S20" i="13"/>
  <c r="AO156" i="13"/>
  <c r="AH112" i="13"/>
  <c r="AB18" i="13"/>
  <c r="W156" i="13"/>
  <c r="S18" i="13"/>
  <c r="P74" i="13"/>
  <c r="S91" i="13"/>
  <c r="AE13" i="13"/>
  <c r="AE17" i="13" s="1"/>
  <c r="AM156" i="13"/>
  <c r="AH55" i="13"/>
  <c r="F55" i="13"/>
  <c r="J13" i="13"/>
  <c r="J17" i="13" s="1"/>
  <c r="J18" i="13"/>
  <c r="AQ74" i="13"/>
  <c r="G145" i="13"/>
  <c r="G147" i="13"/>
  <c r="V18" i="13"/>
  <c r="AC156" i="13"/>
  <c r="R156" i="13"/>
  <c r="T155" i="13"/>
  <c r="S13" i="13"/>
  <c r="S17" i="13" s="1"/>
  <c r="I17" i="13"/>
  <c r="F13" i="13"/>
  <c r="F156" i="13" s="1"/>
  <c r="G21" i="13"/>
  <c r="J20" i="13"/>
  <c r="AI156" i="13"/>
  <c r="AJ156" i="13"/>
  <c r="AK13" i="13"/>
  <c r="AK17" i="13" s="1"/>
  <c r="X156" i="13"/>
  <c r="Y13" i="13"/>
  <c r="Y17" i="13" s="1"/>
  <c r="F152" i="13"/>
  <c r="G94" i="13"/>
  <c r="G77" i="13"/>
  <c r="F91" i="13"/>
  <c r="G58" i="13"/>
  <c r="G53" i="13"/>
  <c r="G14" i="13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L155" i="13" l="1"/>
  <c r="M156" i="13"/>
  <c r="G91" i="13"/>
  <c r="AN156" i="13"/>
  <c r="P17" i="13"/>
  <c r="O155" i="13"/>
  <c r="V156" i="13"/>
  <c r="G112" i="13"/>
  <c r="AF155" i="13"/>
  <c r="F17" i="13"/>
  <c r="F12" i="13"/>
  <c r="AL155" i="13"/>
  <c r="AQ156" i="13"/>
  <c r="G18" i="13"/>
  <c r="AQ12" i="13"/>
  <c r="AQ16" i="13" s="1"/>
  <c r="AP155" i="13"/>
  <c r="U155" i="13"/>
  <c r="AD155" i="13"/>
  <c r="S12" i="13"/>
  <c r="S16" i="13" s="1"/>
  <c r="V12" i="13"/>
  <c r="V16" i="13" s="1"/>
  <c r="AO155" i="13"/>
  <c r="AG155" i="13"/>
  <c r="E17" i="13"/>
  <c r="AH12" i="13"/>
  <c r="AH16" i="13" s="1"/>
  <c r="Q155" i="13"/>
  <c r="G20" i="13"/>
  <c r="AB155" i="13"/>
  <c r="AM155" i="13"/>
  <c r="AN12" i="13"/>
  <c r="AN16" i="13" s="1"/>
  <c r="G74" i="13"/>
  <c r="AH156" i="13"/>
  <c r="M12" i="13"/>
  <c r="M155" i="13" s="1"/>
  <c r="AB156" i="13"/>
  <c r="Z155" i="13"/>
  <c r="E156" i="13"/>
  <c r="G156" i="13" s="1"/>
  <c r="J156" i="13"/>
  <c r="W155" i="13"/>
  <c r="S156" i="13"/>
  <c r="AE156" i="13"/>
  <c r="N155" i="13"/>
  <c r="P12" i="13"/>
  <c r="P16" i="13" s="1"/>
  <c r="AK12" i="13"/>
  <c r="AI155" i="13"/>
  <c r="R155" i="13"/>
  <c r="G22" i="13"/>
  <c r="G13" i="13"/>
  <c r="G17" i="13" s="1"/>
  <c r="AJ155" i="13"/>
  <c r="AC155" i="13"/>
  <c r="AE12" i="13"/>
  <c r="AE16" i="13" s="1"/>
  <c r="X155" i="13"/>
  <c r="Y12" i="13"/>
  <c r="Y16" i="13" s="1"/>
  <c r="K155" i="13"/>
  <c r="Y156" i="13"/>
  <c r="AK156" i="13"/>
  <c r="I155" i="13"/>
  <c r="H155" i="13"/>
  <c r="J12" i="13"/>
  <c r="J16" i="13" s="1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N155" i="13" l="1"/>
  <c r="AQ155" i="13"/>
  <c r="S155" i="13"/>
  <c r="V155" i="13"/>
  <c r="AH155" i="13"/>
  <c r="M16" i="13"/>
  <c r="AK16" i="13"/>
  <c r="AK155" i="13"/>
  <c r="P155" i="13"/>
  <c r="Y155" i="13"/>
  <c r="AE155" i="13"/>
  <c r="J155" i="13"/>
  <c r="F26" i="17"/>
  <c r="G26" i="17" s="1"/>
  <c r="C5" i="8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D5" i="8"/>
  <c r="E155" i="13" l="1"/>
  <c r="F16" i="13"/>
  <c r="F155" i="13"/>
  <c r="G12" i="13"/>
  <c r="G16" i="13" s="1"/>
  <c r="G25" i="13"/>
  <c r="G55" i="13"/>
  <c r="E10" i="17"/>
  <c r="G10" i="17" s="1"/>
  <c r="G16" i="17"/>
  <c r="G11" i="17"/>
  <c r="C24" i="8"/>
  <c r="D24" i="8"/>
  <c r="G155" i="13" l="1"/>
</calcChain>
</file>

<file path=xl/sharedStrings.xml><?xml version="1.0" encoding="utf-8"?>
<sst xmlns="http://schemas.openxmlformats.org/spreadsheetml/2006/main" count="1174" uniqueCount="458">
  <si>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</si>
  <si>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</si>
  <si>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</si>
  <si>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</si>
  <si>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</si>
  <si>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</si>
  <si>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</si>
  <si>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</si>
  <si>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</si>
  <si>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</si>
  <si>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</si>
  <si>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</si>
  <si>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</si>
  <si>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</si>
  <si>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</si>
  <si>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</si>
  <si>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</si>
  <si>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</si>
  <si>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</si>
  <si>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</si>
  <si>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</si>
  <si>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</si>
  <si>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</si>
  <si>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</si>
  <si>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</si>
  <si>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</si>
  <si>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</si>
  <si>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</si>
  <si>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</si>
  <si>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</si>
  <si>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</si>
  <si>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</si>
  <si>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</si>
  <si>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</si>
  <si>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</si>
  <si>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</si>
  <si>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</si>
  <si>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</si>
  <si>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</si>
  <si>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</si>
  <si>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</si>
  <si>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</si>
  <si>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</si>
  <si>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</si>
  <si>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</si>
  <si>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</si>
  <si>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</si>
  <si>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</si>
  <si>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</si>
  <si>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</si>
  <si>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</si>
  <si>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</si>
  <si>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</si>
  <si>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</si>
  <si>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</si>
  <si>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</si>
  <si>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</si>
  <si>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</si>
  <si>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</si>
  <si>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</si>
  <si>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</si>
  <si>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</si>
  <si>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</si>
  <si>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</si>
  <si>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</si>
  <si>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</si>
  <si>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</si>
  <si>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</si>
  <si>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</si>
  <si>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</si>
  <si>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</si>
  <si>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</si>
  <si>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</si>
  <si>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</si>
  <si>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</si>
  <si>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</si>
  <si>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</si>
  <si>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</si>
  <si>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</si>
  <si>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</si>
  <si>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</si>
  <si>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</si>
  <si>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</si>
  <si>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</si>
  <si>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</si>
  <si>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</si>
  <si>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</si>
  <si>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</si>
  <si>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</si>
  <si>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</si>
  <si>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</si>
  <si>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</si>
  <si>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</si>
  <si>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</si>
  <si>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</si>
  <si>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</si>
  <si>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</si>
  <si>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</si>
  <si>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</si>
  <si>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</si>
  <si>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</si>
  <si>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</si>
  <si>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</si>
  <si>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</si>
  <si>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</si>
  <si>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</si>
  <si>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</si>
  <si>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</si>
  <si>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</si>
  <si>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</si>
  <si>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</si>
  <si>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</si>
  <si>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</si>
  <si>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</si>
  <si>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</si>
  <si>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</si>
  <si>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</si>
  <si>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</si>
  <si>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</si>
  <si>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</si>
  <si>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</si>
  <si>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</si>
  <si>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</si>
  <si>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</si>
  <si>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</si>
  <si>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</si>
  <si>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</si>
  <si>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</si>
  <si>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</si>
  <si>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</si>
  <si>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</si>
  <si>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</si>
  <si>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</si>
  <si>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</si>
  <si>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</si>
  <si>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</si>
  <si>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</si>
  <si>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</si>
  <si>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</si>
  <si>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</si>
  <si>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</si>
  <si>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</si>
  <si>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</si>
  <si>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</si>
  <si>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</si>
  <si>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</si>
  <si>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</si>
  <si>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</si>
  <si>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</si>
  <si>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</si>
  <si>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</si>
  <si>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</si>
  <si>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</si>
  <si>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</si>
  <si>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</si>
  <si>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</si>
  <si>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</si>
  <si>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</si>
  <si>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</si>
  <si>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</si>
  <si>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</si>
  <si>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</si>
  <si>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</si>
  <si>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</si>
  <si>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</si>
  <si>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</si>
  <si>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</si>
  <si>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</si>
  <si>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</si>
  <si>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</si>
  <si>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</si>
  <si>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</si>
  <si>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</si>
  <si>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</si>
  <si>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</si>
  <si>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</si>
  <si>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</si>
  <si>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</si>
  <si>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</si>
  <si>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</si>
  <si>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</si>
  <si>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</si>
  <si>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</si>
  <si>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</si>
  <si>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</si>
  <si>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</si>
  <si>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</si>
  <si>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</si>
  <si>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</si>
  <si>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</si>
  <si>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</si>
  <si>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</si>
  <si>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</si>
  <si>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</si>
  <si>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</si>
  <si>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</si>
  <si>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</si>
  <si>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</si>
  <si>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</si>
  <si>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</si>
  <si>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</si>
  <si>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</si>
  <si>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</si>
  <si>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</si>
  <si>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</si>
  <si>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</si>
  <si>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</si>
  <si>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</si>
  <si>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</si>
  <si>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</si>
  <si>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</si>
  <si>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</si>
  <si>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</si>
  <si>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</si>
  <si>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</si>
  <si>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</si>
  <si>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</si>
  <si>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</si>
  <si>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</si>
  <si>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</si>
  <si>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</si>
  <si>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</si>
  <si>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</si>
  <si>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</si>
  <si>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</si>
  <si>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</si>
  <si>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</si>
  <si>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</si>
  <si>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</si>
  <si>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</si>
  <si>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</si>
  <si>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</si>
  <si>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</si>
  <si>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</si>
  <si>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</si>
  <si>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</si>
  <si>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</si>
  <si>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</si>
  <si>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</si>
  <si>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</si>
  <si>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</si>
  <si>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</si>
  <si>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</si>
  <si>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</si>
  <si>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</si>
  <si>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</si>
  <si>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</si>
  <si>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</si>
  <si>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</si>
  <si>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</si>
  <si>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</si>
  <si>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</si>
  <si>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</si>
  <si>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</si>
  <si>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</si>
  <si>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</si>
  <si>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</si>
  <si>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</si>
  <si>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</si>
  <si>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</si>
  <si>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</si>
  <si>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</si>
  <si>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</si>
  <si>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</si>
  <si>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</si>
  <si>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</si>
  <si>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</si>
  <si>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</si>
  <si>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</si>
  <si>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</si>
  <si>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</si>
  <si>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</si>
  <si>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</si>
  <si>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</si>
  <si>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</si>
  <si>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</si>
  <si>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</si>
  <si>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</si>
  <si>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</si>
  <si>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</si>
  <si>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</si>
  <si>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</si>
  <si>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</si>
  <si>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</si>
  <si>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</si>
  <si>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</si>
  <si>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</si>
  <si>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</si>
  <si>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</si>
  <si>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по муниципальной программе ____________________________________</t>
  </si>
  <si>
    <t xml:space="preserve">Региональный проект "__________" 
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</si>
  <si>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</si>
  <si>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</si>
  <si>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</si>
  <si>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</si>
  <si>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</si>
  <si>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</si>
  <si>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</si>
  <si>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</si>
  <si>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</si>
  <si>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</si>
  <si>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</si>
  <si>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</si>
  <si>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</si>
  <si>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</si>
  <si>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</si>
  <si>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</si>
  <si>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</si>
  <si>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</si>
  <si>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</si>
  <si>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</si>
  <si>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</si>
  <si>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проектная часть</t>
  </si>
  <si>
    <t>процессная часть</t>
  </si>
  <si>
    <t xml:space="preserve">Региональный проект "__________" "_________________" 
</t>
  </si>
  <si>
    <t xml:space="preserve"> проект "_________________" 
</t>
  </si>
  <si>
    <t>Наименование структурного элемента муниципальной программы</t>
  </si>
  <si>
    <t>Приложение  к "Методическим рекомендациям по разработке проектов муниципальных программ Нижневартовского района"</t>
  </si>
  <si>
    <t xml:space="preserve">№ структурного элемента муниципальной  программы </t>
  </si>
  <si>
    <t>Постановление администрации Нижневартовского района от 25.11.2021 № 2095 "Об утверждении муниципальной программы "Строительство (реконструкция), капитальный и текущий ремонт объектов Нижневартовского района"</t>
  </si>
  <si>
    <t>план на 2022 год *</t>
  </si>
  <si>
    <t>Подпрограмма 1. Строительство (реконструкция), капитальный и текущий ремонт объектов образования</t>
  </si>
  <si>
    <t>Основное мероприятие «Капитальный и текущий ремонт объектов образования» (2,3)</t>
  </si>
  <si>
    <t>Основное мероприятие «Строительство (реконструкция) объектов образования» (1)</t>
  </si>
  <si>
    <t>Руководитель структурного подзразделения администрации района(муниципальго учреждения района)______________________________</t>
  </si>
  <si>
    <t>3.2.</t>
  </si>
  <si>
    <t>Итого по подпрограмме 3</t>
  </si>
  <si>
    <t>4.2.</t>
  </si>
  <si>
    <t>Итого по подпрограмме 4</t>
  </si>
  <si>
    <t>Итого по подпрограмме 5</t>
  </si>
  <si>
    <t>6.1.</t>
  </si>
  <si>
    <t>Итого по подпрограмме 6</t>
  </si>
  <si>
    <t>Подпрограмма 6.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</si>
  <si>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Основное мероприятие «Обеспечение деятельности муниципального казенного учреждения «Управление капитального строительства по застройке Нижневартовского района» (1-5)</t>
  </si>
  <si>
    <t>Подпрограмма 5. Капитальный и текущий ремонт объектов жилищного хозяйства</t>
  </si>
  <si>
    <t>Основное мероприятие «Капитальный и текущий ремонт объектов жилищного хозяйства» (2,5)</t>
  </si>
  <si>
    <t>Основное мероприятие «Капитальный и текущий ремонт объектов административного назначения» (2,4)</t>
  </si>
  <si>
    <t>Основное мероприятие «Строительство (реконструкция) объектов административного назначения» (1)</t>
  </si>
  <si>
    <t>Основное мероприятие «Капитальный и текущий ремонт объектов физической культуры и спорта» (2,3)</t>
  </si>
  <si>
    <t>Основное мероприятие «Строительство (реконструкция) объектов физической культуры и спорта» (1)</t>
  </si>
  <si>
    <t>Подпрограмма 3. Строительство (реконструкция), капитальный и текущий ремонт объектов физической культуры и спорта</t>
  </si>
  <si>
    <t xml:space="preserve">Основное мероприятие «Капитальный и текущий ремонт объектов культуры» (2,3), </t>
  </si>
  <si>
    <t>Основное мероприятие «Строительство (реконструкция) объектов культуры» (1)</t>
  </si>
  <si>
    <t>Подпрограмма 2. Строительство (реконструкция), капитальный и текущий ремонт объектов культуры</t>
  </si>
  <si>
    <t>Руководитель  структурного подразделения администрации района (муниципального учреждения района)__________________________ А.А. Никишина</t>
  </si>
  <si>
    <t>Исполнитель: Главный специалист ПЭО Нестерова Светлана Германовна тел.: 8 (3466) 67-15-74 _____________</t>
  </si>
  <si>
    <t>Главный специалист отдела расходов депатрамента финансов___________________Н.А. Кравченко</t>
  </si>
  <si>
    <t>А.А. Никишина</t>
  </si>
  <si>
    <t>Значение показателя на 2022 год</t>
  </si>
  <si>
    <t xml:space="preserve">Увеличение количества построенных объектов муниципальной собственности социальной сферы, единиц </t>
  </si>
  <si>
    <t>Увеличение количества объектов муниципальной собственности, улучшивших материально-техническое состояние путем проведения капитальных и текущих ремонтов, отвечающих требованиям безопасности, строительным и техническим нормам (от лимитов финансирования мероприятий, единиц</t>
  </si>
  <si>
    <t xml:space="preserve">Доля объектов социальной сферы, в которых проведен капитальный и текущий ремонт, от запланированного количества, (%) </t>
  </si>
  <si>
    <t xml:space="preserve">Доля объектов административных зданий, в которых проведен капитальный и текущий ремонт, от запланированного количества, (%) </t>
  </si>
  <si>
    <t xml:space="preserve">Доля объектов муниципального жилищного фонда, в которых проведен капитальный и текущий ремонт, от запланированного количества, (%) </t>
  </si>
  <si>
    <t>Подпрограмма 4. Строительство (реконструкция), капитальный и текущий ремонт объектов административного назначения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</si>
  <si>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"Строительство (реконструкция), капитальный и текущий ремонт объектов Нижневартовского района"</t>
    </r>
  </si>
  <si>
    <t>1.1.1.</t>
  </si>
  <si>
    <t>МБОУ «Корликовская ОСШ» с. Корлики</t>
  </si>
  <si>
    <t>МКУ «УКС»/ управление образования и молодежной политики администрации района</t>
  </si>
  <si>
    <t>1.1.2.</t>
  </si>
  <si>
    <t>МБОУ «Ваховская ОСШ п. Ваховск</t>
  </si>
  <si>
    <t>1.1.3.</t>
  </si>
  <si>
    <t>МБОУ «Зайцевореченская ОСШ» п. Зайцева Речка</t>
  </si>
  <si>
    <t>1.1.4.</t>
  </si>
  <si>
    <t>МБОУ «Излучинская ОСШУИП № 1» пгт. Излучинск</t>
  </si>
  <si>
    <t>1.1.5.</t>
  </si>
  <si>
    <t>МБОУ «Излучинская ОСШУИП № 2» пгт. Излучинск</t>
  </si>
  <si>
    <t>1.1.6.</t>
  </si>
  <si>
    <t>МБОУ «Аганская ОСШ» п. Аган</t>
  </si>
  <si>
    <t>1.1.7.</t>
  </si>
  <si>
    <t>МБОУ «Покурская ОСШ» с. Покур</t>
  </si>
  <si>
    <t>1.1.8.</t>
  </si>
  <si>
    <t>МБОУ «Излучинская ОНШ» пгт. Излучинск</t>
  </si>
  <si>
    <t>1.1.9.</t>
  </si>
  <si>
    <t>1.1.10.</t>
  </si>
  <si>
    <t>МБДОУ «Излучинский ДСКВ «Сказка» пгт. Излучинск</t>
  </si>
  <si>
    <t>1.1.11.</t>
  </si>
  <si>
    <t>МБОУ «Ватинская ОСШ» д. Вата (ПИР)</t>
  </si>
  <si>
    <t>МБДОУ «Новоаганский ДСКВ «Лесная сказка» пгт. Новоаганск</t>
  </si>
  <si>
    <t>1.1.12.</t>
  </si>
  <si>
    <t>МБОУ «Новоаганская ОСШ № 1» пгт. Новоаганск (ПИР)</t>
  </si>
  <si>
    <t>1.1.13.</t>
  </si>
  <si>
    <t>2.1.1.</t>
  </si>
  <si>
    <t>Культурно-образовательный комплекс в с. Ларьяк</t>
  </si>
  <si>
    <t>МКУ «УКС»/ управление культуры и спорта администрации района</t>
  </si>
  <si>
    <t>2.1.2.</t>
  </si>
  <si>
    <t>Сельский дом культуры в д. Вата</t>
  </si>
  <si>
    <t>2.2.1.</t>
  </si>
  <si>
    <t>РМАУ МКДК "Арлекино" пгт. Излучинск</t>
  </si>
  <si>
    <t>2.2.2.</t>
  </si>
  <si>
    <t>РМАУ МКДК "Арлекино" Сельский клуб с. Былино ул. Речная д.25А</t>
  </si>
  <si>
    <t>2.2.3.</t>
  </si>
  <si>
    <t>МАУ "Межпоселенческий Центр национальных промыслов и ремесел" п. Аган, ул. Рыбников, д.8 (ПИР)</t>
  </si>
  <si>
    <t>3.1.1.</t>
  </si>
  <si>
    <t>3.1.2.</t>
  </si>
  <si>
    <t>3.1.3.</t>
  </si>
  <si>
    <t>3.1.4.</t>
  </si>
  <si>
    <t>Легкоатлетический спортивный комплекс в пгт. Излучинск (ПИР)</t>
  </si>
  <si>
    <t>Лыжная база в п. Ваховск (ПИР)</t>
  </si>
  <si>
    <t>Физкультурно-спортивный комплекс в с. Варьеган</t>
  </si>
  <si>
    <t xml:space="preserve">Проектирование газопровода до
загородного стационарного лагеря круглосуточного пребывания детей «Лесная сказка» в пгт. Излучинск
</t>
  </si>
  <si>
    <t>3.2.1.</t>
  </si>
  <si>
    <t>Спортивный зал с пристроем блока раздевальных п. Ваховск ул. Геологов, д.11</t>
  </si>
  <si>
    <t>МКУ «УКС»/ управление экологии, природопользования, земельных ресурсов, по жилищным вопросам и муниципальной собственности администрации района</t>
  </si>
  <si>
    <t>4.1.1.</t>
  </si>
  <si>
    <t xml:space="preserve">Реконструкция автовокзала вахтовых перевозок под информационный культурный центр и автостанцию в пгт. Излучинск </t>
  </si>
  <si>
    <t>4.2.1.</t>
  </si>
  <si>
    <t>4.2.2.</t>
  </si>
  <si>
    <t>4.2.3.</t>
  </si>
  <si>
    <t>4.2.4.</t>
  </si>
  <si>
    <t>4.2.5.</t>
  </si>
  <si>
    <t>Административное здание по ул. Ленина, д. 6 г. Нижневартовск</t>
  </si>
  <si>
    <t>Административное здание ЗАГС пгт. Излучинск ул. Энергетиков, д. 6</t>
  </si>
  <si>
    <t>Здание хлебопекарни с магазином с. Покур (ПИР)</t>
  </si>
  <si>
    <t>Административно-гостиничное здание с. Ларьяк, ул. Мирюгина, д.11 (ПИР)</t>
  </si>
  <si>
    <t>Капитальный ремонт кровли  здания  производственной  базы  МУП « СЖКХ» (ПИР)</t>
  </si>
  <si>
    <t>5.1.1.</t>
  </si>
  <si>
    <t>5.1.2.</t>
  </si>
  <si>
    <t>5.1.3.</t>
  </si>
  <si>
    <t>5.1.4.</t>
  </si>
  <si>
    <t>5.1.5.</t>
  </si>
  <si>
    <t>5.1.6.</t>
  </si>
  <si>
    <t>5.1.7.</t>
  </si>
  <si>
    <t>5.1.8.</t>
  </si>
  <si>
    <t>5.1.9.</t>
  </si>
  <si>
    <t>5.1.10.</t>
  </si>
  <si>
    <t>5.1.11.</t>
  </si>
  <si>
    <t>3-х квартирный жилой до пер. Школьный д. Чехломей (ПИР)</t>
  </si>
  <si>
    <t>МКУ «УКС»/ управление градостроительства, развития жилищно-коммунального комплекса и энергетики администрации района</t>
  </si>
  <si>
    <t>Жилой дом по ул. Таежной, д.6 п. Аган (ПИР)</t>
  </si>
  <si>
    <t>Жилой дом по ул. Советская, д. 16 с. Покур</t>
  </si>
  <si>
    <t>Жилой дом по ул. Почтовая, д. 5 п. Зайцева Речка</t>
  </si>
  <si>
    <t>Жилой дом по ул. Восточная, д. 14 с. Корлики</t>
  </si>
  <si>
    <t>Жилой дом по ул. Восточная, д. 1 с. Корлики</t>
  </si>
  <si>
    <t>Жилой дом по ул. Айваседа Мэру, д. 10 с. Варьеган</t>
  </si>
  <si>
    <t>Жилой дом по ул. Кедровая, д. 2, кв.1, кв.2 д. Вата</t>
  </si>
  <si>
    <t>Жилой дом по ул. Зеленая, д. 27, кв.1 п. Ваховск</t>
  </si>
  <si>
    <t>Жилой дом по ул. Летная, д. 23, кв.2 с. Охтеурье</t>
  </si>
  <si>
    <t>Жилой дом по ул. Гагарина, д. 17 с. Ларьяк</t>
  </si>
  <si>
    <t xml:space="preserve">Ответственный исполнитель
</t>
  </si>
  <si>
    <t>образование</t>
  </si>
  <si>
    <t>культура</t>
  </si>
  <si>
    <t>спорт</t>
  </si>
  <si>
    <t>админ</t>
  </si>
  <si>
    <t>жилье</t>
  </si>
  <si>
    <t>Административное здание по ул. Таежная, д. 19, г. Нижневартовск</t>
  </si>
  <si>
    <t>4.2.6.</t>
  </si>
  <si>
    <t>5.1.12.</t>
  </si>
  <si>
    <t>5.1.13.</t>
  </si>
  <si>
    <t>Жилой дом по ул. Набережная, д. 42, кв.2 с. Большетархово</t>
  </si>
  <si>
    <t>Жилой дом по ул. Кедровая, д. 8 кв. 2 д. Вата</t>
  </si>
  <si>
    <t>МБДОУ «Ваховская детский сад «Лесная сказка» п. Ваховск</t>
  </si>
  <si>
    <t>2.2.4.</t>
  </si>
  <si>
    <t>Административное здание этнографического парка-музея с.Варьеган по ул. Айваседа Мэру, д.20 (ПИР)</t>
  </si>
  <si>
    <t>5.1.14.</t>
  </si>
  <si>
    <t>5.1.15.</t>
  </si>
  <si>
    <t>Жилой дом по ул. Октябрьская, д.22 кв.1, кв.2 п. Зайцева Речка</t>
  </si>
  <si>
    <t>Жилой дом по ул. Мира, д.7 п. Зайцева 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</si>
</sst>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1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40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42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19" fillId="0" borderId="0" xfId="0" applyFont="1"/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8" fillId="0" borderId="10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3" fillId="0" borderId="0" xfId="3" applyFont="1" applyFill="1"/>
    <xf numFmtId="0" fontId="3" fillId="0" borderId="0" xfId="0" applyFont="1" applyFill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4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3" fontId="19" fillId="0" borderId="32" xfId="0" applyNumberFormat="1" applyFont="1" applyBorder="1" applyAlignment="1" applyProtection="1">
      <alignment horizontal="center" vertical="top" wrapText="1"/>
      <protection locked="0"/>
    </xf>
    <xf numFmtId="0" fontId="19" fillId="0" borderId="5" xfId="0" applyFont="1" applyBorder="1" applyAlignment="1" applyProtection="1">
      <alignment vertical="top" wrapText="1"/>
      <protection locked="0"/>
    </xf>
    <xf numFmtId="0" fontId="19" fillId="0" borderId="5" xfId="0" applyFont="1" applyFill="1" applyBorder="1" applyAlignment="1" applyProtection="1">
      <alignment horizontal="center" vertical="top" wrapText="1"/>
    </xf>
    <xf numFmtId="170" fontId="19" fillId="0" borderId="5" xfId="2" applyNumberFormat="1" applyFont="1" applyBorder="1" applyAlignment="1">
      <alignment horizontal="center" vertical="top" wrapText="1"/>
    </xf>
    <xf numFmtId="0" fontId="19" fillId="0" borderId="1" xfId="0" applyFont="1" applyBorder="1"/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9" fontId="18" fillId="0" borderId="11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/>
    </xf>
    <xf numFmtId="167" fontId="19" fillId="0" borderId="34" xfId="2" applyNumberFormat="1" applyFont="1" applyBorder="1" applyAlignment="1">
      <alignment horizontal="center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center" vertical="center" wrapText="1"/>
    </xf>
    <xf numFmtId="49" fontId="19" fillId="0" borderId="5" xfId="0" applyNumberFormat="1" applyFont="1" applyFill="1" applyBorder="1" applyAlignment="1" applyProtection="1">
      <alignment horizontal="center" vertical="center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5" xfId="2" applyNumberFormat="1" applyFont="1" applyFill="1" applyBorder="1" applyAlignment="1" applyProtection="1">
      <alignment horizontal="right" vertical="top" wrapText="1"/>
    </xf>
    <xf numFmtId="169" fontId="36" fillId="0" borderId="1" xfId="2" applyNumberFormat="1" applyFont="1" applyFill="1" applyBorder="1" applyAlignment="1" applyProtection="1">
      <alignment horizontal="right" vertical="top" wrapText="1"/>
    </xf>
    <xf numFmtId="169" fontId="37" fillId="0" borderId="1" xfId="2" applyNumberFormat="1" applyFont="1" applyFill="1" applyBorder="1" applyAlignment="1" applyProtection="1">
      <alignment horizontal="right" vertical="top" wrapText="1"/>
    </xf>
    <xf numFmtId="0" fontId="18" fillId="0" borderId="8" xfId="0" applyFont="1" applyFill="1" applyBorder="1" applyAlignment="1" applyProtection="1">
      <alignment horizontal="center" vertical="top"/>
    </xf>
    <xf numFmtId="165" fontId="18" fillId="0" borderId="41" xfId="0" applyNumberFormat="1" applyFont="1" applyFill="1" applyBorder="1" applyAlignment="1" applyProtection="1">
      <alignment horizontal="left" vertical="top" wrapText="1"/>
    </xf>
    <xf numFmtId="0" fontId="15" fillId="0" borderId="5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center"/>
    </xf>
    <xf numFmtId="165" fontId="19" fillId="0" borderId="10" xfId="0" applyNumberFormat="1" applyFont="1" applyFill="1" applyBorder="1" applyAlignment="1" applyProtection="1">
      <alignment horizontal="left" wrapText="1"/>
    </xf>
    <xf numFmtId="165" fontId="19" fillId="0" borderId="5" xfId="0" applyNumberFormat="1" applyFont="1" applyFill="1" applyBorder="1" applyAlignment="1" applyProtection="1">
      <alignment horizontal="left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10" xfId="0" applyFont="1" applyFill="1" applyBorder="1" applyAlignment="1" applyProtection="1">
      <alignment horizontal="center" vertical="top" wrapText="1"/>
    </xf>
    <xf numFmtId="0" fontId="18" fillId="0" borderId="8" xfId="0" applyFont="1" applyFill="1" applyBorder="1" applyAlignment="1" applyProtection="1">
      <alignment horizontal="center" vertical="top"/>
    </xf>
    <xf numFmtId="0" fontId="0" fillId="0" borderId="1" xfId="0" applyFill="1" applyBorder="1"/>
    <xf numFmtId="0" fontId="18" fillId="0" borderId="1" xfId="0" applyFont="1" applyFill="1" applyBorder="1" applyAlignment="1" applyProtection="1">
      <alignment horizontal="center" vertical="top"/>
    </xf>
    <xf numFmtId="0" fontId="34" fillId="0" borderId="1" xfId="0" applyFont="1" applyFill="1" applyBorder="1"/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20" xfId="0" applyFill="1" applyBorder="1"/>
    <xf numFmtId="0" fontId="0" fillId="0" borderId="0" xfId="0" applyFill="1"/>
    <xf numFmtId="0" fontId="0" fillId="0" borderId="15" xfId="0" applyFill="1" applyBorder="1"/>
    <xf numFmtId="0" fontId="22" fillId="0" borderId="0" xfId="0" applyFont="1" applyFill="1" applyAlignment="1" applyProtection="1">
      <alignment horizontal="center" vertical="top" wrapText="1"/>
    </xf>
    <xf numFmtId="0" fontId="18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3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43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5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5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39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0" xfId="0" applyFont="1" applyBorder="1" applyAlignment="1">
      <alignment vertical="top" wrapText="1"/>
    </xf>
    <xf numFmtId="0" fontId="21" fillId="0" borderId="8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19" fillId="0" borderId="1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31" xfId="0" applyNumberFormat="1" applyFont="1" applyBorder="1" applyAlignment="1">
      <alignment horizontal="center" vertical="top" wrapText="1"/>
    </xf>
    <xf numFmtId="3" fontId="19" fillId="0" borderId="32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19" fillId="0" borderId="43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7" fillId="0" borderId="10" xfId="3" applyFont="1" applyFill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30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36" t="s">
        <v>39</v>
      </c>
      <c r="B1" s="237"/>
      <c r="C1" s="238" t="s">
        <v>40</v>
      </c>
      <c r="D1" s="239" t="s">
        <v>44</v>
      </c>
      <c r="E1" s="240"/>
      <c r="F1" s="241"/>
      <c r="G1" s="239" t="s">
        <v>17</v>
      </c>
      <c r="H1" s="240"/>
      <c r="I1" s="241"/>
      <c r="J1" s="239" t="s">
        <v>18</v>
      </c>
      <c r="K1" s="240"/>
      <c r="L1" s="241"/>
      <c r="M1" s="239" t="s">
        <v>22</v>
      </c>
      <c r="N1" s="240"/>
      <c r="O1" s="241"/>
      <c r="P1" s="242" t="s">
        <v>23</v>
      </c>
      <c r="Q1" s="243"/>
      <c r="R1" s="239" t="s">
        <v>24</v>
      </c>
      <c r="S1" s="240"/>
      <c r="T1" s="241"/>
      <c r="U1" s="239" t="s">
        <v>25</v>
      </c>
      <c r="V1" s="240"/>
      <c r="W1" s="241"/>
      <c r="X1" s="242" t="s">
        <v>26</v>
      </c>
      <c r="Y1" s="244"/>
      <c r="Z1" s="243"/>
      <c r="AA1" s="242" t="s">
        <v>27</v>
      </c>
      <c r="AB1" s="243"/>
      <c r="AC1" s="239" t="s">
        <v>28</v>
      </c>
      <c r="AD1" s="240"/>
      <c r="AE1" s="241"/>
      <c r="AF1" s="239" t="s">
        <v>29</v>
      </c>
      <c r="AG1" s="240"/>
      <c r="AH1" s="241"/>
      <c r="AI1" s="239" t="s">
        <v>30</v>
      </c>
      <c r="AJ1" s="240"/>
      <c r="AK1" s="241"/>
      <c r="AL1" s="242" t="s">
        <v>31</v>
      </c>
      <c r="AM1" s="243"/>
      <c r="AN1" s="239" t="s">
        <v>32</v>
      </c>
      <c r="AO1" s="240"/>
      <c r="AP1" s="241"/>
      <c r="AQ1" s="239" t="s">
        <v>33</v>
      </c>
      <c r="AR1" s="240"/>
      <c r="AS1" s="241"/>
      <c r="AT1" s="239" t="s">
        <v>34</v>
      </c>
      <c r="AU1" s="240"/>
      <c r="AV1" s="241"/>
    </row>
    <row r="2" spans="1:48" ht="39" customHeight="1" x14ac:dyDescent="0.25">
      <c r="A2" s="237"/>
      <c r="B2" s="237"/>
      <c r="C2" s="23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38" t="s">
        <v>82</v>
      </c>
      <c r="B3" s="23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38"/>
      <c r="B4" s="23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38"/>
      <c r="B5" s="23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38"/>
      <c r="B6" s="23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38"/>
      <c r="B7" s="23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38"/>
      <c r="B8" s="23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38"/>
      <c r="B9" s="23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45" t="s">
        <v>57</v>
      </c>
      <c r="B1" s="245"/>
      <c r="C1" s="245"/>
      <c r="D1" s="245"/>
      <c r="E1" s="245"/>
    </row>
    <row r="2" spans="1:5" x14ac:dyDescent="0.25">
      <c r="A2" s="12"/>
      <c r="B2" s="12"/>
      <c r="C2" s="12"/>
      <c r="D2" s="12"/>
      <c r="E2" s="12"/>
    </row>
    <row r="3" spans="1:5" x14ac:dyDescent="0.25">
      <c r="A3" s="246" t="s">
        <v>129</v>
      </c>
      <c r="B3" s="246"/>
      <c r="C3" s="246"/>
      <c r="D3" s="246"/>
      <c r="E3" s="246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47" t="s">
        <v>78</v>
      </c>
      <c r="B26" s="247"/>
      <c r="C26" s="247"/>
      <c r="D26" s="247"/>
      <c r="E26" s="247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47" t="s">
        <v>79</v>
      </c>
      <c r="B28" s="247"/>
      <c r="C28" s="247"/>
      <c r="D28" s="247"/>
      <c r="E28" s="247"/>
    </row>
    <row r="29" spans="1:5" x14ac:dyDescent="0.25">
      <c r="A29" s="247"/>
      <c r="B29" s="247"/>
      <c r="C29" s="247"/>
      <c r="D29" s="247"/>
      <c r="E29" s="24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261" t="s">
        <v>45</v>
      </c>
      <c r="C3" s="26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48" t="s">
        <v>1</v>
      </c>
      <c r="B5" s="25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248"/>
      <c r="B6" s="25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48"/>
      <c r="B7" s="25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48" t="s">
        <v>3</v>
      </c>
      <c r="B8" s="25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49" t="s">
        <v>204</v>
      </c>
      <c r="N8" s="250"/>
      <c r="O8" s="251"/>
      <c r="P8" s="56"/>
      <c r="Q8" s="56"/>
    </row>
    <row r="9" spans="1:256" ht="33.950000000000003" customHeight="1" x14ac:dyDescent="0.2">
      <c r="A9" s="248"/>
      <c r="B9" s="25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48" t="s">
        <v>4</v>
      </c>
      <c r="B10" s="25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48"/>
      <c r="B11" s="25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48" t="s">
        <v>5</v>
      </c>
      <c r="B12" s="25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48"/>
      <c r="B13" s="25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48" t="s">
        <v>9</v>
      </c>
      <c r="B14" s="25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48"/>
      <c r="B15" s="25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66"/>
      <c r="AJ16" s="266"/>
      <c r="AK16" s="266"/>
      <c r="AZ16" s="266"/>
      <c r="BA16" s="266"/>
      <c r="BB16" s="266"/>
      <c r="BQ16" s="266"/>
      <c r="BR16" s="266"/>
      <c r="BS16" s="266"/>
      <c r="CH16" s="266"/>
      <c r="CI16" s="266"/>
      <c r="CJ16" s="266"/>
      <c r="CY16" s="266"/>
      <c r="CZ16" s="266"/>
      <c r="DA16" s="266"/>
      <c r="DP16" s="266"/>
      <c r="DQ16" s="266"/>
      <c r="DR16" s="266"/>
      <c r="EG16" s="266"/>
      <c r="EH16" s="266"/>
      <c r="EI16" s="266"/>
      <c r="EX16" s="266"/>
      <c r="EY16" s="266"/>
      <c r="EZ16" s="266"/>
      <c r="FO16" s="266"/>
      <c r="FP16" s="266"/>
      <c r="FQ16" s="266"/>
      <c r="GF16" s="266"/>
      <c r="GG16" s="266"/>
      <c r="GH16" s="266"/>
      <c r="GW16" s="266"/>
      <c r="GX16" s="266"/>
      <c r="GY16" s="266"/>
      <c r="HN16" s="266"/>
      <c r="HO16" s="266"/>
      <c r="HP16" s="266"/>
      <c r="IE16" s="266"/>
      <c r="IF16" s="266"/>
      <c r="IG16" s="266"/>
      <c r="IV16" s="266"/>
    </row>
    <row r="17" spans="1:17" ht="320.25" customHeight="1" x14ac:dyDescent="0.2">
      <c r="A17" s="248" t="s">
        <v>6</v>
      </c>
      <c r="B17" s="25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48"/>
      <c r="B18" s="25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48" t="s">
        <v>7</v>
      </c>
      <c r="B19" s="25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48"/>
      <c r="B20" s="25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48" t="s">
        <v>8</v>
      </c>
      <c r="B21" s="25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48"/>
      <c r="B22" s="25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252" t="s">
        <v>14</v>
      </c>
      <c r="B23" s="25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254"/>
      <c r="B24" s="25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256" t="s">
        <v>15</v>
      </c>
      <c r="B25" s="25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256"/>
      <c r="B26" s="25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48" t="s">
        <v>93</v>
      </c>
      <c r="B31" s="25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48"/>
      <c r="B32" s="25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48" t="s">
        <v>95</v>
      </c>
      <c r="B34" s="25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48"/>
      <c r="B35" s="25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264" t="s">
        <v>97</v>
      </c>
      <c r="B36" s="26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265"/>
      <c r="B37" s="26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48" t="s">
        <v>99</v>
      </c>
      <c r="B39" s="25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72" t="s">
        <v>246</v>
      </c>
      <c r="I39" s="273"/>
      <c r="J39" s="273"/>
      <c r="K39" s="273"/>
      <c r="L39" s="273"/>
      <c r="M39" s="273"/>
      <c r="N39" s="273"/>
      <c r="O39" s="274"/>
      <c r="P39" s="55" t="s">
        <v>188</v>
      </c>
      <c r="Q39" s="56"/>
    </row>
    <row r="40" spans="1:17" ht="39.950000000000003" customHeight="1" x14ac:dyDescent="0.2">
      <c r="A40" s="248" t="s">
        <v>10</v>
      </c>
      <c r="B40" s="25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48" t="s">
        <v>100</v>
      </c>
      <c r="B41" s="25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48"/>
      <c r="B42" s="25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48" t="s">
        <v>102</v>
      </c>
      <c r="B43" s="25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69" t="s">
        <v>191</v>
      </c>
      <c r="H43" s="270"/>
      <c r="I43" s="270"/>
      <c r="J43" s="270"/>
      <c r="K43" s="270"/>
      <c r="L43" s="270"/>
      <c r="M43" s="270"/>
      <c r="N43" s="270"/>
      <c r="O43" s="271"/>
      <c r="P43" s="56"/>
      <c r="Q43" s="56"/>
    </row>
    <row r="44" spans="1:17" ht="39.950000000000003" customHeight="1" x14ac:dyDescent="0.2">
      <c r="A44" s="248"/>
      <c r="B44" s="25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48" t="s">
        <v>104</v>
      </c>
      <c r="B45" s="25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48" t="s">
        <v>12</v>
      </c>
      <c r="B46" s="25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259" t="s">
        <v>107</v>
      </c>
      <c r="B47" s="26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260"/>
      <c r="B48" s="26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259" t="s">
        <v>108</v>
      </c>
      <c r="B49" s="26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260"/>
      <c r="B50" s="26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48" t="s">
        <v>110</v>
      </c>
      <c r="B51" s="25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48"/>
      <c r="B52" s="25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48" t="s">
        <v>113</v>
      </c>
      <c r="B53" s="25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48"/>
      <c r="B54" s="25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48" t="s">
        <v>114</v>
      </c>
      <c r="B55" s="25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48"/>
      <c r="B56" s="25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48" t="s">
        <v>116</v>
      </c>
      <c r="B57" s="255" t="s">
        <v>117</v>
      </c>
      <c r="C57" s="53" t="s">
        <v>20</v>
      </c>
      <c r="D57" s="93" t="s">
        <v>234</v>
      </c>
      <c r="E57" s="92"/>
      <c r="F57" s="92" t="s">
        <v>235</v>
      </c>
      <c r="G57" s="258" t="s">
        <v>232</v>
      </c>
      <c r="H57" s="258"/>
      <c r="I57" s="92" t="s">
        <v>236</v>
      </c>
      <c r="J57" s="92" t="s">
        <v>237</v>
      </c>
      <c r="K57" s="249" t="s">
        <v>238</v>
      </c>
      <c r="L57" s="250"/>
      <c r="M57" s="250"/>
      <c r="N57" s="250"/>
      <c r="O57" s="251"/>
      <c r="P57" s="88" t="s">
        <v>198</v>
      </c>
      <c r="Q57" s="56"/>
    </row>
    <row r="58" spans="1:17" ht="39.950000000000003" customHeight="1" x14ac:dyDescent="0.2">
      <c r="A58" s="248"/>
      <c r="B58" s="25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252" t="s">
        <v>119</v>
      </c>
      <c r="B59" s="252" t="s">
        <v>118</v>
      </c>
      <c r="C59" s="25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253"/>
      <c r="B60" s="253"/>
      <c r="C60" s="25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253"/>
      <c r="B61" s="253"/>
      <c r="C61" s="254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254"/>
      <c r="B62" s="254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48" t="s">
        <v>120</v>
      </c>
      <c r="B63" s="25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48"/>
      <c r="B64" s="25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256" t="s">
        <v>122</v>
      </c>
      <c r="B65" s="25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256"/>
      <c r="B66" s="25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48" t="s">
        <v>124</v>
      </c>
      <c r="B67" s="25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48"/>
      <c r="B68" s="25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259" t="s">
        <v>126</v>
      </c>
      <c r="B69" s="26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260"/>
      <c r="B70" s="26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67" t="s">
        <v>254</v>
      </c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68" t="s">
        <v>215</v>
      </c>
      <c r="C79" s="268"/>
      <c r="D79" s="268"/>
      <c r="E79" s="26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91"/>
  <sheetViews>
    <sheetView tabSelected="1" view="pageBreakPreview" topLeftCell="A5" zoomScaleSheetLayoutView="100" workbookViewId="0">
      <pane xSplit="7" ySplit="7" topLeftCell="H12" activePane="bottomRight" state="frozen"/>
      <selection activeCell="A5" sqref="A5"/>
      <selection pane="topRight" activeCell="H5" sqref="H5"/>
      <selection pane="bottomLeft" activeCell="A12" sqref="A12"/>
      <selection pane="bottomRight" activeCell="F152" sqref="F152"/>
    </sheetView>
  </sheetViews>
  <sheetFormatPr defaultColWidth="9.140625" defaultRowHeight="12.75" x14ac:dyDescent="0.25"/>
  <cols>
    <col min="1" max="1" width="8" style="103" customWidth="1"/>
    <col min="2" max="2" width="24.2851562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8" customWidth="1"/>
    <col min="7" max="7" width="9.57031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10.8554687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4" width="10.28515625" style="103" customWidth="1"/>
    <col min="25" max="25" width="7.7109375" style="103" customWidth="1"/>
    <col min="26" max="26" width="8.42578125" style="103" customWidth="1"/>
    <col min="27" max="27" width="5.85546875" style="103" customWidth="1"/>
    <col min="28" max="28" width="6.85546875" style="103" customWidth="1"/>
    <col min="29" max="29" width="9.140625" style="103" customWidth="1"/>
    <col min="30" max="30" width="5.5703125" style="103" customWidth="1"/>
    <col min="31" max="31" width="7.5703125" style="103" customWidth="1"/>
    <col min="32" max="32" width="7.85546875" style="103" customWidth="1"/>
    <col min="33" max="33" width="6" style="103" customWidth="1"/>
    <col min="34" max="34" width="7.85546875" style="103" customWidth="1"/>
    <col min="35" max="35" width="11.5703125" style="103" customWidth="1"/>
    <col min="36" max="36" width="8.140625" style="103" customWidth="1"/>
    <col min="37" max="37" width="6.85546875" style="103" customWidth="1"/>
    <col min="38" max="38" width="8.7109375" style="103" customWidth="1"/>
    <col min="39" max="39" width="5" style="103" customWidth="1"/>
    <col min="40" max="40" width="7.140625" style="103" customWidth="1"/>
    <col min="41" max="41" width="12.7109375" style="103" customWidth="1"/>
    <col min="42" max="42" width="8.7109375" style="103" customWidth="1"/>
    <col min="43" max="43" width="5.7109375" style="103" customWidth="1"/>
    <col min="44" max="44" width="26.140625" style="95" customWidth="1"/>
    <col min="45" max="16384" width="9.140625" style="95"/>
  </cols>
  <sheetData>
    <row r="1" spans="1:44" ht="144" customHeight="1" x14ac:dyDescent="0.25">
      <c r="AN1" s="202"/>
      <c r="AO1" s="202"/>
      <c r="AP1" s="286" t="s">
        <v>317</v>
      </c>
      <c r="AQ1" s="287"/>
      <c r="AR1" s="287"/>
    </row>
    <row r="2" spans="1:44" ht="18.75" x14ac:dyDescent="0.25">
      <c r="AR2" s="151" t="s">
        <v>268</v>
      </c>
    </row>
    <row r="3" spans="1:44" s="110" customFormat="1" ht="24" customHeight="1" x14ac:dyDescent="0.25">
      <c r="A3" s="300" t="s">
        <v>307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</row>
    <row r="4" spans="1:44" s="96" customFormat="1" ht="17.25" customHeight="1" x14ac:dyDescent="0.25">
      <c r="A4" s="301" t="s">
        <v>319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</row>
    <row r="5" spans="1:44" s="97" customFormat="1" ht="24" customHeight="1" x14ac:dyDescent="0.25">
      <c r="A5" s="302" t="s">
        <v>261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</row>
    <row r="6" spans="1:44" s="97" customFormat="1" ht="24" customHeight="1" x14ac:dyDescent="0.25">
      <c r="A6" s="328" t="s">
        <v>306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197"/>
      <c r="AK6" s="197"/>
      <c r="AL6" s="197"/>
      <c r="AM6" s="197"/>
      <c r="AN6" s="197"/>
      <c r="AO6" s="197"/>
      <c r="AP6" s="197"/>
      <c r="AQ6" s="197"/>
      <c r="AR6" s="197"/>
    </row>
    <row r="7" spans="1:44" ht="13.5" thickBot="1" x14ac:dyDescent="0.3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112"/>
      <c r="AK7" s="112"/>
      <c r="AL7" s="95"/>
      <c r="AM7" s="95"/>
      <c r="AN7" s="95"/>
      <c r="AO7" s="98"/>
      <c r="AP7" s="98"/>
      <c r="AQ7" s="98"/>
      <c r="AR7" s="99" t="s">
        <v>257</v>
      </c>
    </row>
    <row r="8" spans="1:44" ht="15" customHeight="1" x14ac:dyDescent="0.25">
      <c r="A8" s="304" t="s">
        <v>0</v>
      </c>
      <c r="B8" s="307" t="s">
        <v>316</v>
      </c>
      <c r="C8" s="307" t="s">
        <v>259</v>
      </c>
      <c r="D8" s="307" t="s">
        <v>40</v>
      </c>
      <c r="E8" s="310" t="s">
        <v>256</v>
      </c>
      <c r="F8" s="311"/>
      <c r="G8" s="312"/>
      <c r="H8" s="313" t="s">
        <v>255</v>
      </c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5"/>
      <c r="AR8" s="319" t="s">
        <v>298</v>
      </c>
    </row>
    <row r="9" spans="1:44" ht="28.5" customHeight="1" x14ac:dyDescent="0.25">
      <c r="A9" s="305"/>
      <c r="B9" s="308"/>
      <c r="C9" s="308"/>
      <c r="D9" s="308"/>
      <c r="E9" s="322" t="s">
        <v>320</v>
      </c>
      <c r="F9" s="322" t="s">
        <v>274</v>
      </c>
      <c r="G9" s="323" t="s">
        <v>19</v>
      </c>
      <c r="H9" s="325" t="s">
        <v>17</v>
      </c>
      <c r="I9" s="326"/>
      <c r="J9" s="327"/>
      <c r="K9" s="316" t="s">
        <v>18</v>
      </c>
      <c r="L9" s="317"/>
      <c r="M9" s="318"/>
      <c r="N9" s="316" t="s">
        <v>22</v>
      </c>
      <c r="O9" s="317"/>
      <c r="P9" s="318"/>
      <c r="Q9" s="316" t="s">
        <v>24</v>
      </c>
      <c r="R9" s="317"/>
      <c r="S9" s="318"/>
      <c r="T9" s="316" t="s">
        <v>25</v>
      </c>
      <c r="U9" s="317"/>
      <c r="V9" s="318"/>
      <c r="W9" s="316" t="s">
        <v>26</v>
      </c>
      <c r="X9" s="317"/>
      <c r="Y9" s="318"/>
      <c r="Z9" s="316" t="s">
        <v>28</v>
      </c>
      <c r="AA9" s="317"/>
      <c r="AB9" s="335"/>
      <c r="AC9" s="316" t="s">
        <v>29</v>
      </c>
      <c r="AD9" s="317"/>
      <c r="AE9" s="335"/>
      <c r="AF9" s="316" t="s">
        <v>30</v>
      </c>
      <c r="AG9" s="317"/>
      <c r="AH9" s="335"/>
      <c r="AI9" s="316" t="s">
        <v>32</v>
      </c>
      <c r="AJ9" s="317"/>
      <c r="AK9" s="335"/>
      <c r="AL9" s="316" t="s">
        <v>33</v>
      </c>
      <c r="AM9" s="317"/>
      <c r="AN9" s="335"/>
      <c r="AO9" s="316" t="s">
        <v>34</v>
      </c>
      <c r="AP9" s="317"/>
      <c r="AQ9" s="318"/>
      <c r="AR9" s="320"/>
    </row>
    <row r="10" spans="1:44" ht="40.9" customHeight="1" x14ac:dyDescent="0.25">
      <c r="A10" s="306"/>
      <c r="B10" s="309"/>
      <c r="C10" s="309"/>
      <c r="D10" s="309"/>
      <c r="E10" s="309"/>
      <c r="F10" s="309"/>
      <c r="G10" s="324"/>
      <c r="H10" s="125" t="s">
        <v>20</v>
      </c>
      <c r="I10" s="126" t="s">
        <v>21</v>
      </c>
      <c r="J10" s="127" t="s">
        <v>19</v>
      </c>
      <c r="K10" s="126" t="s">
        <v>20</v>
      </c>
      <c r="L10" s="126" t="s">
        <v>21</v>
      </c>
      <c r="M10" s="127" t="s">
        <v>19</v>
      </c>
      <c r="N10" s="128" t="s">
        <v>20</v>
      </c>
      <c r="O10" s="126" t="s">
        <v>21</v>
      </c>
      <c r="P10" s="129" t="s">
        <v>19</v>
      </c>
      <c r="Q10" s="130" t="s">
        <v>20</v>
      </c>
      <c r="R10" s="126" t="s">
        <v>21</v>
      </c>
      <c r="S10" s="129" t="s">
        <v>19</v>
      </c>
      <c r="T10" s="130" t="s">
        <v>20</v>
      </c>
      <c r="U10" s="126" t="s">
        <v>21</v>
      </c>
      <c r="V10" s="129" t="s">
        <v>19</v>
      </c>
      <c r="W10" s="130" t="s">
        <v>20</v>
      </c>
      <c r="X10" s="126" t="s">
        <v>21</v>
      </c>
      <c r="Y10" s="129" t="s">
        <v>19</v>
      </c>
      <c r="Z10" s="130" t="s">
        <v>20</v>
      </c>
      <c r="AA10" s="126" t="s">
        <v>21</v>
      </c>
      <c r="AB10" s="129" t="s">
        <v>19</v>
      </c>
      <c r="AC10" s="130" t="s">
        <v>20</v>
      </c>
      <c r="AD10" s="131" t="s">
        <v>21</v>
      </c>
      <c r="AE10" s="129" t="s">
        <v>19</v>
      </c>
      <c r="AF10" s="130" t="s">
        <v>20</v>
      </c>
      <c r="AG10" s="131" t="s">
        <v>21</v>
      </c>
      <c r="AH10" s="129" t="s">
        <v>19</v>
      </c>
      <c r="AI10" s="130" t="s">
        <v>20</v>
      </c>
      <c r="AJ10" s="131" t="s">
        <v>21</v>
      </c>
      <c r="AK10" s="129" t="s">
        <v>19</v>
      </c>
      <c r="AL10" s="130" t="s">
        <v>20</v>
      </c>
      <c r="AM10" s="131" t="s">
        <v>21</v>
      </c>
      <c r="AN10" s="129" t="s">
        <v>19</v>
      </c>
      <c r="AO10" s="130" t="s">
        <v>20</v>
      </c>
      <c r="AP10" s="126" t="s">
        <v>21</v>
      </c>
      <c r="AQ10" s="129" t="s">
        <v>19</v>
      </c>
      <c r="AR10" s="321"/>
    </row>
    <row r="11" spans="1:44" s="100" customFormat="1" ht="16.5" thickBot="1" x14ac:dyDescent="0.3">
      <c r="A11" s="132">
        <v>1</v>
      </c>
      <c r="B11" s="133">
        <v>2</v>
      </c>
      <c r="C11" s="133">
        <v>3</v>
      </c>
      <c r="D11" s="133">
        <v>4</v>
      </c>
      <c r="E11" s="134">
        <v>5</v>
      </c>
      <c r="F11" s="135">
        <v>6</v>
      </c>
      <c r="G11" s="136">
        <v>7</v>
      </c>
      <c r="H11" s="135">
        <v>8</v>
      </c>
      <c r="I11" s="137">
        <v>9</v>
      </c>
      <c r="J11" s="138">
        <v>10</v>
      </c>
      <c r="K11" s="137">
        <v>11</v>
      </c>
      <c r="L11" s="135">
        <v>12</v>
      </c>
      <c r="M11" s="138">
        <v>13</v>
      </c>
      <c r="N11" s="137">
        <v>14</v>
      </c>
      <c r="O11" s="135">
        <v>15</v>
      </c>
      <c r="P11" s="138">
        <v>16</v>
      </c>
      <c r="Q11" s="137">
        <v>17</v>
      </c>
      <c r="R11" s="135">
        <v>18</v>
      </c>
      <c r="S11" s="139">
        <v>19</v>
      </c>
      <c r="T11" s="137">
        <v>20</v>
      </c>
      <c r="U11" s="135">
        <v>21</v>
      </c>
      <c r="V11" s="139">
        <v>22</v>
      </c>
      <c r="W11" s="137">
        <v>23</v>
      </c>
      <c r="X11" s="135">
        <v>24</v>
      </c>
      <c r="Y11" s="139">
        <v>25</v>
      </c>
      <c r="Z11" s="137">
        <v>26</v>
      </c>
      <c r="AA11" s="135">
        <v>24</v>
      </c>
      <c r="AB11" s="138">
        <v>28</v>
      </c>
      <c r="AC11" s="140">
        <v>29</v>
      </c>
      <c r="AD11" s="141">
        <v>30</v>
      </c>
      <c r="AE11" s="138">
        <v>31</v>
      </c>
      <c r="AF11" s="140">
        <v>32</v>
      </c>
      <c r="AG11" s="141">
        <v>33</v>
      </c>
      <c r="AH11" s="138">
        <v>34</v>
      </c>
      <c r="AI11" s="140">
        <v>35</v>
      </c>
      <c r="AJ11" s="141">
        <v>36</v>
      </c>
      <c r="AK11" s="138">
        <v>37</v>
      </c>
      <c r="AL11" s="140">
        <v>38</v>
      </c>
      <c r="AM11" s="141">
        <v>39</v>
      </c>
      <c r="AN11" s="138">
        <v>40</v>
      </c>
      <c r="AO11" s="135">
        <v>41</v>
      </c>
      <c r="AP11" s="142">
        <v>42</v>
      </c>
      <c r="AQ11" s="139">
        <v>43</v>
      </c>
      <c r="AR11" s="150">
        <v>44</v>
      </c>
    </row>
    <row r="12" spans="1:44" ht="19.7" customHeight="1" x14ac:dyDescent="0.25">
      <c r="A12" s="330" t="s">
        <v>273</v>
      </c>
      <c r="B12" s="331"/>
      <c r="C12" s="332"/>
      <c r="D12" s="232" t="s">
        <v>258</v>
      </c>
      <c r="E12" s="143">
        <f>E13</f>
        <v>508388.19999999995</v>
      </c>
      <c r="F12" s="143">
        <f>F13</f>
        <v>28181.300000000003</v>
      </c>
      <c r="G12" s="216">
        <f>F12/E12</f>
        <v>5.5432639860641938E-2</v>
      </c>
      <c r="H12" s="143">
        <f>H13</f>
        <v>0</v>
      </c>
      <c r="I12" s="143">
        <f>I13</f>
        <v>0</v>
      </c>
      <c r="J12" s="216" t="e">
        <f>I12/H12</f>
        <v>#DIV/0!</v>
      </c>
      <c r="K12" s="143">
        <f>K13</f>
        <v>0</v>
      </c>
      <c r="L12" s="143">
        <f>L13</f>
        <v>0</v>
      </c>
      <c r="M12" s="216" t="e">
        <f>L12/K12</f>
        <v>#DIV/0!</v>
      </c>
      <c r="N12" s="143">
        <f>N13</f>
        <v>1948.3</v>
      </c>
      <c r="O12" s="143">
        <f>O13</f>
        <v>1948.3</v>
      </c>
      <c r="P12" s="216">
        <f>O12/N12</f>
        <v>1</v>
      </c>
      <c r="Q12" s="143">
        <f>Q13</f>
        <v>437.2</v>
      </c>
      <c r="R12" s="143">
        <f>R13</f>
        <v>437.2</v>
      </c>
      <c r="S12" s="216">
        <f>R12/Q12</f>
        <v>1</v>
      </c>
      <c r="T12" s="143">
        <f>T13</f>
        <v>0</v>
      </c>
      <c r="U12" s="143">
        <f>U13</f>
        <v>0</v>
      </c>
      <c r="V12" s="216" t="e">
        <f>U12/T12</f>
        <v>#DIV/0!</v>
      </c>
      <c r="W12" s="143">
        <f>W13</f>
        <v>5383.4</v>
      </c>
      <c r="X12" s="143">
        <f>X13</f>
        <v>5383.4</v>
      </c>
      <c r="Y12" s="216">
        <f>X12/W12</f>
        <v>1</v>
      </c>
      <c r="Z12" s="143">
        <f>Z13</f>
        <v>748.2</v>
      </c>
      <c r="AA12" s="143">
        <f>AA13</f>
        <v>0</v>
      </c>
      <c r="AB12" s="216">
        <f>AA12/Z12</f>
        <v>0</v>
      </c>
      <c r="AC12" s="143">
        <f>AC13</f>
        <v>495.4</v>
      </c>
      <c r="AD12" s="143">
        <f>AD13</f>
        <v>0</v>
      </c>
      <c r="AE12" s="216">
        <f>AD12/AC12</f>
        <v>0</v>
      </c>
      <c r="AF12" s="143">
        <f>AF13</f>
        <v>92.3</v>
      </c>
      <c r="AG12" s="143">
        <f>AG13</f>
        <v>0</v>
      </c>
      <c r="AH12" s="216">
        <f>AG12/AF12</f>
        <v>0</v>
      </c>
      <c r="AI12" s="143">
        <f>AI13</f>
        <v>37038.099999999991</v>
      </c>
      <c r="AJ12" s="143">
        <f>AJ13</f>
        <v>0</v>
      </c>
      <c r="AK12" s="216">
        <f>AJ12/AI12</f>
        <v>0</v>
      </c>
      <c r="AL12" s="143">
        <f>AL13</f>
        <v>0</v>
      </c>
      <c r="AM12" s="143">
        <f>AM13</f>
        <v>0</v>
      </c>
      <c r="AN12" s="216" t="e">
        <f>AM12/AL12</f>
        <v>#DIV/0!</v>
      </c>
      <c r="AO12" s="143">
        <f>AO13</f>
        <v>412992.99999999994</v>
      </c>
      <c r="AP12" s="143">
        <f>AP13</f>
        <v>0</v>
      </c>
      <c r="AQ12" s="216">
        <f>AP12/AO12</f>
        <v>0</v>
      </c>
      <c r="AR12" s="288"/>
    </row>
    <row r="13" spans="1:44" ht="15.75" x14ac:dyDescent="0.25">
      <c r="A13" s="333"/>
      <c r="B13" s="334"/>
      <c r="C13" s="334"/>
      <c r="D13" s="233" t="s">
        <v>43</v>
      </c>
      <c r="E13" s="145">
        <f>H13+K13+N13+Q13+T13+W13+Z13+AC13+AF13+AI13+AL13+E23+AO13</f>
        <v>508388.19999999995</v>
      </c>
      <c r="F13" s="145">
        <f>I13+L13+O13+R13+U13+X13+AA13+AD13+AG13+AJ13+AM13+F23+AP13</f>
        <v>28181.300000000003</v>
      </c>
      <c r="G13" s="227">
        <f t="shared" ref="G13:G22" si="0">F13/E13</f>
        <v>5.5432639860641938E-2</v>
      </c>
      <c r="H13" s="145">
        <f>H19+H21</f>
        <v>0</v>
      </c>
      <c r="I13" s="145">
        <f>I19+I21</f>
        <v>0</v>
      </c>
      <c r="J13" s="227" t="e">
        <f t="shared" ref="J13:J15" si="1">I13/H13</f>
        <v>#DIV/0!</v>
      </c>
      <c r="K13" s="145">
        <f>K19+K21</f>
        <v>0</v>
      </c>
      <c r="L13" s="145">
        <f>L19+L21</f>
        <v>0</v>
      </c>
      <c r="M13" s="227" t="e">
        <f t="shared" ref="M13:M15" si="2">L13/K13</f>
        <v>#DIV/0!</v>
      </c>
      <c r="N13" s="145">
        <f>N19+N21</f>
        <v>1948.3</v>
      </c>
      <c r="O13" s="145">
        <f>O19+O21</f>
        <v>1948.3</v>
      </c>
      <c r="P13" s="227">
        <f t="shared" ref="P13:P15" si="3">O13/N13</f>
        <v>1</v>
      </c>
      <c r="Q13" s="145">
        <f>Q19+Q21</f>
        <v>437.2</v>
      </c>
      <c r="R13" s="145">
        <f>R19+R21</f>
        <v>437.2</v>
      </c>
      <c r="S13" s="227">
        <f t="shared" ref="S13:S15" si="4">R13/Q13</f>
        <v>1</v>
      </c>
      <c r="T13" s="145">
        <f>T19+T21</f>
        <v>0</v>
      </c>
      <c r="U13" s="145">
        <f>U19+U21</f>
        <v>0</v>
      </c>
      <c r="V13" s="227" t="e">
        <f t="shared" ref="V13:V15" si="5">U13/T13</f>
        <v>#DIV/0!</v>
      </c>
      <c r="W13" s="145">
        <f>W19+W21</f>
        <v>5383.4</v>
      </c>
      <c r="X13" s="145">
        <f>X19+X21</f>
        <v>5383.4</v>
      </c>
      <c r="Y13" s="227">
        <f t="shared" ref="Y13:Y15" si="6">X13/W13</f>
        <v>1</v>
      </c>
      <c r="Z13" s="145">
        <f>Z19+Z21</f>
        <v>748.2</v>
      </c>
      <c r="AA13" s="145">
        <f>AA19+AA21</f>
        <v>0</v>
      </c>
      <c r="AB13" s="227">
        <f t="shared" ref="AB13:AB15" si="7">AA13/Z13</f>
        <v>0</v>
      </c>
      <c r="AC13" s="145">
        <f>AC19+AC21</f>
        <v>495.4</v>
      </c>
      <c r="AD13" s="145">
        <f>AD19+AD21</f>
        <v>0</v>
      </c>
      <c r="AE13" s="227">
        <f t="shared" ref="AE13:AE15" si="8">AD13/AC13</f>
        <v>0</v>
      </c>
      <c r="AF13" s="145">
        <f>AF19+AF21</f>
        <v>92.3</v>
      </c>
      <c r="AG13" s="145">
        <f>AG19+AG21</f>
        <v>0</v>
      </c>
      <c r="AH13" s="227">
        <f t="shared" ref="AH13:AH15" si="9">AG13/AF13</f>
        <v>0</v>
      </c>
      <c r="AI13" s="145">
        <f>AI19+AI21</f>
        <v>37038.099999999991</v>
      </c>
      <c r="AJ13" s="145">
        <f>AJ19+AJ21</f>
        <v>0</v>
      </c>
      <c r="AK13" s="227">
        <f t="shared" ref="AK13:AK15" si="10">AJ13/AI13</f>
        <v>0</v>
      </c>
      <c r="AL13" s="145">
        <f>AL19+AL21</f>
        <v>0</v>
      </c>
      <c r="AM13" s="145">
        <f>AM19+AM21</f>
        <v>0</v>
      </c>
      <c r="AN13" s="227" t="e">
        <f t="shared" ref="AN13:AN15" si="11">AM13/AL13</f>
        <v>#DIV/0!</v>
      </c>
      <c r="AO13" s="145">
        <f>AO19+AO21</f>
        <v>412992.99999999994</v>
      </c>
      <c r="AP13" s="145">
        <f>AP19+AP21</f>
        <v>0</v>
      </c>
      <c r="AQ13" s="227">
        <f t="shared" ref="AQ13:AQ15" si="12">AP13/AO13</f>
        <v>0</v>
      </c>
      <c r="AR13" s="289"/>
    </row>
    <row r="14" spans="1:44" ht="30.75" customHeight="1" x14ac:dyDescent="0.25">
      <c r="A14" s="294" t="s">
        <v>312</v>
      </c>
      <c r="B14" s="295"/>
      <c r="C14" s="296"/>
      <c r="D14" s="164" t="s">
        <v>41</v>
      </c>
      <c r="E14" s="144">
        <f>E15</f>
        <v>0</v>
      </c>
      <c r="F14" s="144">
        <f>F15</f>
        <v>0</v>
      </c>
      <c r="G14" s="217" t="e">
        <f t="shared" si="0"/>
        <v>#DIV/0!</v>
      </c>
      <c r="H14" s="147">
        <f>H15</f>
        <v>0</v>
      </c>
      <c r="I14" s="147">
        <f>I15</f>
        <v>0</v>
      </c>
      <c r="J14" s="217" t="e">
        <f t="shared" si="1"/>
        <v>#DIV/0!</v>
      </c>
      <c r="K14" s="147">
        <f>K15</f>
        <v>0</v>
      </c>
      <c r="L14" s="147">
        <f>L15</f>
        <v>0</v>
      </c>
      <c r="M14" s="217" t="e">
        <f t="shared" si="2"/>
        <v>#DIV/0!</v>
      </c>
      <c r="N14" s="147">
        <f>N15</f>
        <v>0</v>
      </c>
      <c r="O14" s="147">
        <f>O15</f>
        <v>0</v>
      </c>
      <c r="P14" s="217" t="e">
        <f t="shared" si="3"/>
        <v>#DIV/0!</v>
      </c>
      <c r="Q14" s="147">
        <f>Q15</f>
        <v>0</v>
      </c>
      <c r="R14" s="147">
        <f>R15</f>
        <v>0</v>
      </c>
      <c r="S14" s="217" t="e">
        <f t="shared" si="4"/>
        <v>#DIV/0!</v>
      </c>
      <c r="T14" s="147">
        <f>T15</f>
        <v>0</v>
      </c>
      <c r="U14" s="147">
        <f>U15</f>
        <v>0</v>
      </c>
      <c r="V14" s="217" t="e">
        <f t="shared" si="5"/>
        <v>#DIV/0!</v>
      </c>
      <c r="W14" s="147">
        <f>W15</f>
        <v>0</v>
      </c>
      <c r="X14" s="147">
        <f>X15</f>
        <v>0</v>
      </c>
      <c r="Y14" s="217" t="e">
        <f t="shared" si="6"/>
        <v>#DIV/0!</v>
      </c>
      <c r="Z14" s="147">
        <f>Z15</f>
        <v>0</v>
      </c>
      <c r="AA14" s="147">
        <f>AA15</f>
        <v>0</v>
      </c>
      <c r="AB14" s="217" t="e">
        <f t="shared" si="7"/>
        <v>#DIV/0!</v>
      </c>
      <c r="AC14" s="147">
        <f>AC15</f>
        <v>0</v>
      </c>
      <c r="AD14" s="147">
        <f>AD15</f>
        <v>0</v>
      </c>
      <c r="AE14" s="217" t="e">
        <f t="shared" si="8"/>
        <v>#DIV/0!</v>
      </c>
      <c r="AF14" s="147">
        <f>AF15</f>
        <v>0</v>
      </c>
      <c r="AG14" s="147">
        <f>AG15</f>
        <v>0</v>
      </c>
      <c r="AH14" s="217" t="e">
        <f t="shared" si="9"/>
        <v>#DIV/0!</v>
      </c>
      <c r="AI14" s="147">
        <f>AI15</f>
        <v>0</v>
      </c>
      <c r="AJ14" s="147">
        <f>AJ15</f>
        <v>0</v>
      </c>
      <c r="AK14" s="217" t="e">
        <f t="shared" si="10"/>
        <v>#DIV/0!</v>
      </c>
      <c r="AL14" s="147">
        <f>AL15</f>
        <v>0</v>
      </c>
      <c r="AM14" s="147">
        <f>AM15</f>
        <v>0</v>
      </c>
      <c r="AN14" s="217" t="e">
        <f t="shared" si="11"/>
        <v>#DIV/0!</v>
      </c>
      <c r="AO14" s="147">
        <f>AO15</f>
        <v>0</v>
      </c>
      <c r="AP14" s="147">
        <f>AP15</f>
        <v>0</v>
      </c>
      <c r="AQ14" s="217" t="e">
        <f t="shared" si="12"/>
        <v>#DIV/0!</v>
      </c>
      <c r="AR14" s="231"/>
    </row>
    <row r="15" spans="1:44" ht="30.75" customHeight="1" x14ac:dyDescent="0.25">
      <c r="A15" s="297"/>
      <c r="B15" s="298"/>
      <c r="C15" s="299"/>
      <c r="D15" s="165" t="s">
        <v>43</v>
      </c>
      <c r="E15" s="145">
        <f t="shared" ref="E15:F15" si="13">H15+K15+N15+Q15+T15+W15+Z15+AC15+AF15+AI15+AL15+AO15</f>
        <v>0</v>
      </c>
      <c r="F15" s="145">
        <f t="shared" si="13"/>
        <v>0</v>
      </c>
      <c r="G15" s="227" t="e">
        <f t="shared" si="0"/>
        <v>#DIV/0!</v>
      </c>
      <c r="H15" s="145"/>
      <c r="I15" s="145"/>
      <c r="J15" s="227" t="e">
        <f t="shared" si="1"/>
        <v>#DIV/0!</v>
      </c>
      <c r="K15" s="145"/>
      <c r="L15" s="145"/>
      <c r="M15" s="227" t="e">
        <f t="shared" si="2"/>
        <v>#DIV/0!</v>
      </c>
      <c r="N15" s="145"/>
      <c r="O15" s="145"/>
      <c r="P15" s="227" t="e">
        <f t="shared" si="3"/>
        <v>#DIV/0!</v>
      </c>
      <c r="Q15" s="145"/>
      <c r="R15" s="145"/>
      <c r="S15" s="227" t="e">
        <f t="shared" si="4"/>
        <v>#DIV/0!</v>
      </c>
      <c r="T15" s="145"/>
      <c r="U15" s="145"/>
      <c r="V15" s="227" t="e">
        <f t="shared" si="5"/>
        <v>#DIV/0!</v>
      </c>
      <c r="W15" s="145"/>
      <c r="X15" s="145"/>
      <c r="Y15" s="227" t="e">
        <f t="shared" si="6"/>
        <v>#DIV/0!</v>
      </c>
      <c r="Z15" s="145"/>
      <c r="AA15" s="145"/>
      <c r="AB15" s="227" t="e">
        <f t="shared" si="7"/>
        <v>#DIV/0!</v>
      </c>
      <c r="AC15" s="145"/>
      <c r="AD15" s="145"/>
      <c r="AE15" s="227" t="e">
        <f t="shared" si="8"/>
        <v>#DIV/0!</v>
      </c>
      <c r="AF15" s="145"/>
      <c r="AG15" s="145"/>
      <c r="AH15" s="227" t="e">
        <f t="shared" si="9"/>
        <v>#DIV/0!</v>
      </c>
      <c r="AI15" s="145"/>
      <c r="AJ15" s="145"/>
      <c r="AK15" s="227" t="e">
        <f t="shared" si="10"/>
        <v>#DIV/0!</v>
      </c>
      <c r="AL15" s="145"/>
      <c r="AM15" s="145"/>
      <c r="AN15" s="227" t="e">
        <f t="shared" si="11"/>
        <v>#DIV/0!</v>
      </c>
      <c r="AO15" s="145"/>
      <c r="AP15" s="145"/>
      <c r="AQ15" s="227" t="e">
        <f t="shared" si="12"/>
        <v>#DIV/0!</v>
      </c>
      <c r="AR15" s="231"/>
    </row>
    <row r="16" spans="1:44" ht="30.75" customHeight="1" x14ac:dyDescent="0.25">
      <c r="A16" s="294" t="s">
        <v>313</v>
      </c>
      <c r="B16" s="295"/>
      <c r="C16" s="296"/>
      <c r="D16" s="164" t="s">
        <v>41</v>
      </c>
      <c r="E16" s="144">
        <f t="shared" ref="E16:AQ16" si="14">E12</f>
        <v>508388.19999999995</v>
      </c>
      <c r="F16" s="144">
        <f t="shared" si="14"/>
        <v>28181.300000000003</v>
      </c>
      <c r="G16" s="144">
        <f t="shared" si="14"/>
        <v>5.5432639860641938E-2</v>
      </c>
      <c r="H16" s="144">
        <f t="shared" si="14"/>
        <v>0</v>
      </c>
      <c r="I16" s="144">
        <f t="shared" si="14"/>
        <v>0</v>
      </c>
      <c r="J16" s="144" t="e">
        <f t="shared" si="14"/>
        <v>#DIV/0!</v>
      </c>
      <c r="K16" s="144">
        <f t="shared" si="14"/>
        <v>0</v>
      </c>
      <c r="L16" s="144">
        <f t="shared" si="14"/>
        <v>0</v>
      </c>
      <c r="M16" s="144" t="e">
        <f t="shared" si="14"/>
        <v>#DIV/0!</v>
      </c>
      <c r="N16" s="144">
        <f t="shared" si="14"/>
        <v>1948.3</v>
      </c>
      <c r="O16" s="144">
        <f t="shared" si="14"/>
        <v>1948.3</v>
      </c>
      <c r="P16" s="144">
        <f t="shared" si="14"/>
        <v>1</v>
      </c>
      <c r="Q16" s="144">
        <f t="shared" si="14"/>
        <v>437.2</v>
      </c>
      <c r="R16" s="144">
        <f t="shared" si="14"/>
        <v>437.2</v>
      </c>
      <c r="S16" s="144">
        <f t="shared" si="14"/>
        <v>1</v>
      </c>
      <c r="T16" s="144">
        <f t="shared" si="14"/>
        <v>0</v>
      </c>
      <c r="U16" s="144">
        <f t="shared" si="14"/>
        <v>0</v>
      </c>
      <c r="V16" s="144" t="e">
        <f t="shared" si="14"/>
        <v>#DIV/0!</v>
      </c>
      <c r="W16" s="144">
        <f t="shared" si="14"/>
        <v>5383.4</v>
      </c>
      <c r="X16" s="144">
        <f t="shared" si="14"/>
        <v>5383.4</v>
      </c>
      <c r="Y16" s="144">
        <f t="shared" si="14"/>
        <v>1</v>
      </c>
      <c r="Z16" s="144">
        <f t="shared" si="14"/>
        <v>748.2</v>
      </c>
      <c r="AA16" s="144">
        <f t="shared" si="14"/>
        <v>0</v>
      </c>
      <c r="AB16" s="144">
        <f t="shared" si="14"/>
        <v>0</v>
      </c>
      <c r="AC16" s="144">
        <f t="shared" si="14"/>
        <v>495.4</v>
      </c>
      <c r="AD16" s="144">
        <f t="shared" si="14"/>
        <v>0</v>
      </c>
      <c r="AE16" s="144">
        <f t="shared" si="14"/>
        <v>0</v>
      </c>
      <c r="AF16" s="144">
        <f t="shared" si="14"/>
        <v>92.3</v>
      </c>
      <c r="AG16" s="144">
        <f t="shared" si="14"/>
        <v>0</v>
      </c>
      <c r="AH16" s="144">
        <f t="shared" si="14"/>
        <v>0</v>
      </c>
      <c r="AI16" s="144">
        <f t="shared" si="14"/>
        <v>37038.099999999991</v>
      </c>
      <c r="AJ16" s="144">
        <f t="shared" si="14"/>
        <v>0</v>
      </c>
      <c r="AK16" s="144">
        <f t="shared" si="14"/>
        <v>0</v>
      </c>
      <c r="AL16" s="144">
        <f t="shared" si="14"/>
        <v>0</v>
      </c>
      <c r="AM16" s="144">
        <f t="shared" si="14"/>
        <v>0</v>
      </c>
      <c r="AN16" s="144" t="e">
        <f t="shared" si="14"/>
        <v>#DIV/0!</v>
      </c>
      <c r="AO16" s="144">
        <f t="shared" si="14"/>
        <v>412992.99999999994</v>
      </c>
      <c r="AP16" s="144">
        <f t="shared" si="14"/>
        <v>0</v>
      </c>
      <c r="AQ16" s="144">
        <f t="shared" si="14"/>
        <v>0</v>
      </c>
      <c r="AR16" s="231"/>
    </row>
    <row r="17" spans="1:44" ht="30.75" customHeight="1" x14ac:dyDescent="0.25">
      <c r="A17" s="297"/>
      <c r="B17" s="298"/>
      <c r="C17" s="299"/>
      <c r="D17" s="165" t="s">
        <v>43</v>
      </c>
      <c r="E17" s="228">
        <f t="shared" ref="E17:AQ17" si="15">E13</f>
        <v>508388.19999999995</v>
      </c>
      <c r="F17" s="228">
        <f t="shared" si="15"/>
        <v>28181.300000000003</v>
      </c>
      <c r="G17" s="228">
        <f t="shared" si="15"/>
        <v>5.5432639860641938E-2</v>
      </c>
      <c r="H17" s="228">
        <f t="shared" si="15"/>
        <v>0</v>
      </c>
      <c r="I17" s="228">
        <f t="shared" si="15"/>
        <v>0</v>
      </c>
      <c r="J17" s="228" t="e">
        <f t="shared" si="15"/>
        <v>#DIV/0!</v>
      </c>
      <c r="K17" s="228">
        <f t="shared" si="15"/>
        <v>0</v>
      </c>
      <c r="L17" s="228">
        <f t="shared" si="15"/>
        <v>0</v>
      </c>
      <c r="M17" s="228" t="e">
        <f t="shared" si="15"/>
        <v>#DIV/0!</v>
      </c>
      <c r="N17" s="228">
        <f t="shared" si="15"/>
        <v>1948.3</v>
      </c>
      <c r="O17" s="228">
        <f t="shared" si="15"/>
        <v>1948.3</v>
      </c>
      <c r="P17" s="228">
        <f t="shared" si="15"/>
        <v>1</v>
      </c>
      <c r="Q17" s="228">
        <f t="shared" si="15"/>
        <v>437.2</v>
      </c>
      <c r="R17" s="228">
        <f t="shared" si="15"/>
        <v>437.2</v>
      </c>
      <c r="S17" s="228">
        <f t="shared" si="15"/>
        <v>1</v>
      </c>
      <c r="T17" s="228">
        <f t="shared" si="15"/>
        <v>0</v>
      </c>
      <c r="U17" s="228">
        <f t="shared" si="15"/>
        <v>0</v>
      </c>
      <c r="V17" s="228" t="e">
        <f t="shared" si="15"/>
        <v>#DIV/0!</v>
      </c>
      <c r="W17" s="228">
        <f t="shared" si="15"/>
        <v>5383.4</v>
      </c>
      <c r="X17" s="228">
        <f t="shared" si="15"/>
        <v>5383.4</v>
      </c>
      <c r="Y17" s="228">
        <f t="shared" si="15"/>
        <v>1</v>
      </c>
      <c r="Z17" s="228">
        <f t="shared" si="15"/>
        <v>748.2</v>
      </c>
      <c r="AA17" s="228">
        <f t="shared" si="15"/>
        <v>0</v>
      </c>
      <c r="AB17" s="228">
        <f t="shared" si="15"/>
        <v>0</v>
      </c>
      <c r="AC17" s="228">
        <f t="shared" si="15"/>
        <v>495.4</v>
      </c>
      <c r="AD17" s="228">
        <f t="shared" si="15"/>
        <v>0</v>
      </c>
      <c r="AE17" s="228">
        <f t="shared" si="15"/>
        <v>0</v>
      </c>
      <c r="AF17" s="228">
        <f t="shared" si="15"/>
        <v>92.3</v>
      </c>
      <c r="AG17" s="228">
        <f t="shared" si="15"/>
        <v>0</v>
      </c>
      <c r="AH17" s="228">
        <f t="shared" si="15"/>
        <v>0</v>
      </c>
      <c r="AI17" s="228">
        <f t="shared" si="15"/>
        <v>37038.099999999991</v>
      </c>
      <c r="AJ17" s="228">
        <f t="shared" si="15"/>
        <v>0</v>
      </c>
      <c r="AK17" s="228">
        <f t="shared" si="15"/>
        <v>0</v>
      </c>
      <c r="AL17" s="228">
        <f t="shared" si="15"/>
        <v>0</v>
      </c>
      <c r="AM17" s="228">
        <f t="shared" si="15"/>
        <v>0</v>
      </c>
      <c r="AN17" s="228" t="e">
        <f t="shared" si="15"/>
        <v>#DIV/0!</v>
      </c>
      <c r="AO17" s="228">
        <f t="shared" si="15"/>
        <v>412992.99999999994</v>
      </c>
      <c r="AP17" s="228">
        <f t="shared" si="15"/>
        <v>0</v>
      </c>
      <c r="AQ17" s="228">
        <f t="shared" si="15"/>
        <v>0</v>
      </c>
      <c r="AR17" s="231"/>
    </row>
    <row r="18" spans="1:44" ht="18.75" customHeight="1" x14ac:dyDescent="0.25">
      <c r="A18" s="277" t="s">
        <v>272</v>
      </c>
      <c r="B18" s="290"/>
      <c r="C18" s="290"/>
      <c r="D18" s="146" t="s">
        <v>41</v>
      </c>
      <c r="E18" s="144">
        <f>E19</f>
        <v>361305.3</v>
      </c>
      <c r="F18" s="144">
        <f>F19</f>
        <v>221.89999999999998</v>
      </c>
      <c r="G18" s="217">
        <f t="shared" ref="G18:G21" si="16">F18/E18</f>
        <v>6.1416203969330086E-4</v>
      </c>
      <c r="H18" s="147">
        <f>H19</f>
        <v>0</v>
      </c>
      <c r="I18" s="147">
        <f>I19</f>
        <v>0</v>
      </c>
      <c r="J18" s="217" t="e">
        <f t="shared" ref="J18:J21" si="17">I18/H18</f>
        <v>#DIV/0!</v>
      </c>
      <c r="K18" s="147">
        <f>K19</f>
        <v>0</v>
      </c>
      <c r="L18" s="147">
        <f>L19</f>
        <v>0</v>
      </c>
      <c r="M18" s="217" t="e">
        <f t="shared" ref="M18:M21" si="18">L18/K18</f>
        <v>#DIV/0!</v>
      </c>
      <c r="N18" s="147">
        <f>N19</f>
        <v>4.0999999999999996</v>
      </c>
      <c r="O18" s="147">
        <f>O19</f>
        <v>4.0999999999999996</v>
      </c>
      <c r="P18" s="217">
        <f t="shared" ref="P18:P21" si="19">O18/N18</f>
        <v>1</v>
      </c>
      <c r="Q18" s="147">
        <f>Q19</f>
        <v>217.79999999999998</v>
      </c>
      <c r="R18" s="147">
        <f>R19</f>
        <v>217.79999999999998</v>
      </c>
      <c r="S18" s="217">
        <f t="shared" ref="S18:S21" si="20">R18/Q18</f>
        <v>1</v>
      </c>
      <c r="T18" s="147">
        <f>T19</f>
        <v>0</v>
      </c>
      <c r="U18" s="147">
        <f>U19</f>
        <v>0</v>
      </c>
      <c r="V18" s="217" t="e">
        <f t="shared" ref="V18:V21" si="21">U18/T18</f>
        <v>#DIV/0!</v>
      </c>
      <c r="W18" s="147">
        <f>W19</f>
        <v>0</v>
      </c>
      <c r="X18" s="147">
        <f>X19</f>
        <v>0</v>
      </c>
      <c r="Y18" s="217" t="e">
        <f t="shared" ref="Y18:Y21" si="22">X18/W18</f>
        <v>#DIV/0!</v>
      </c>
      <c r="Z18" s="147">
        <f>Z19</f>
        <v>0</v>
      </c>
      <c r="AA18" s="147">
        <f>AA19</f>
        <v>0</v>
      </c>
      <c r="AB18" s="217" t="e">
        <f t="shared" ref="AB18:AB21" si="23">AA18/Z18</f>
        <v>#DIV/0!</v>
      </c>
      <c r="AC18" s="147">
        <f>AC19</f>
        <v>0</v>
      </c>
      <c r="AD18" s="147">
        <f>AD19</f>
        <v>0</v>
      </c>
      <c r="AE18" s="217" t="e">
        <f t="shared" ref="AE18:AE21" si="24">AD18/AC18</f>
        <v>#DIV/0!</v>
      </c>
      <c r="AF18" s="147">
        <f>AF19</f>
        <v>0</v>
      </c>
      <c r="AG18" s="147">
        <f>AG19</f>
        <v>0</v>
      </c>
      <c r="AH18" s="217" t="e">
        <f t="shared" ref="AH18:AH21" si="25">AG18/AF18</f>
        <v>#DIV/0!</v>
      </c>
      <c r="AI18" s="147">
        <f>AI19</f>
        <v>0</v>
      </c>
      <c r="AJ18" s="147">
        <f>AJ19</f>
        <v>0</v>
      </c>
      <c r="AK18" s="217" t="e">
        <f t="shared" ref="AK18:AK21" si="26">AJ18/AI18</f>
        <v>#DIV/0!</v>
      </c>
      <c r="AL18" s="147">
        <f>AL19</f>
        <v>0</v>
      </c>
      <c r="AM18" s="147">
        <f>AM19</f>
        <v>0</v>
      </c>
      <c r="AN18" s="217" t="e">
        <f t="shared" ref="AN18:AN21" si="27">AM18/AL18</f>
        <v>#DIV/0!</v>
      </c>
      <c r="AO18" s="147">
        <f>AO19</f>
        <v>361083.39999999997</v>
      </c>
      <c r="AP18" s="147">
        <f>AP19</f>
        <v>0</v>
      </c>
      <c r="AQ18" s="217">
        <f t="shared" ref="AQ18:AQ21" si="28">AP18/AO18</f>
        <v>0</v>
      </c>
      <c r="AR18" s="291"/>
    </row>
    <row r="19" spans="1:44" ht="15.75" x14ac:dyDescent="0.25">
      <c r="A19" s="290"/>
      <c r="B19" s="290"/>
      <c r="C19" s="290"/>
      <c r="D19" s="165" t="s">
        <v>43</v>
      </c>
      <c r="E19" s="145">
        <f t="shared" ref="E19" si="29">H19+K19+N19+Q19+T19+W19+Z19+AC19+AF19+AI19+AL19+AO19</f>
        <v>361305.3</v>
      </c>
      <c r="F19" s="145">
        <f t="shared" ref="F19" si="30">I19+L19+O19+R19+U19+X19+AA19+AD19+AG19+AJ19+AM19+AP19</f>
        <v>221.89999999999998</v>
      </c>
      <c r="G19" s="227">
        <f t="shared" si="16"/>
        <v>6.1416203969330086E-4</v>
      </c>
      <c r="H19" s="145">
        <f>H54+H59+H78+H95</f>
        <v>0</v>
      </c>
      <c r="I19" s="145">
        <f>I54+I59+I78+I95</f>
        <v>0</v>
      </c>
      <c r="J19" s="227" t="e">
        <f t="shared" si="17"/>
        <v>#DIV/0!</v>
      </c>
      <c r="K19" s="145">
        <f>K54+K59+K78+K95</f>
        <v>0</v>
      </c>
      <c r="L19" s="145">
        <f>L54+L59+L78+L95</f>
        <v>0</v>
      </c>
      <c r="M19" s="227" t="e">
        <f t="shared" si="18"/>
        <v>#DIV/0!</v>
      </c>
      <c r="N19" s="145">
        <f>N54+N59+N78+N95</f>
        <v>4.0999999999999996</v>
      </c>
      <c r="O19" s="145">
        <f>O54+O59+O78+O95</f>
        <v>4.0999999999999996</v>
      </c>
      <c r="P19" s="227">
        <f t="shared" si="19"/>
        <v>1</v>
      </c>
      <c r="Q19" s="145">
        <f>Q54+Q59+Q78+Q95</f>
        <v>217.79999999999998</v>
      </c>
      <c r="R19" s="145">
        <f>R54+R59+R78+R95</f>
        <v>217.79999999999998</v>
      </c>
      <c r="S19" s="227">
        <f t="shared" si="20"/>
        <v>1</v>
      </c>
      <c r="T19" s="145">
        <f>T54+T59+T78+T95</f>
        <v>0</v>
      </c>
      <c r="U19" s="145">
        <f>U54+U59+U78+U95</f>
        <v>0</v>
      </c>
      <c r="V19" s="227" t="e">
        <f t="shared" si="21"/>
        <v>#DIV/0!</v>
      </c>
      <c r="W19" s="145">
        <f>W54+W59+W78+W95</f>
        <v>0</v>
      </c>
      <c r="X19" s="145">
        <f>X54+X59+X78+X95</f>
        <v>0</v>
      </c>
      <c r="Y19" s="227" t="e">
        <f t="shared" si="22"/>
        <v>#DIV/0!</v>
      </c>
      <c r="Z19" s="145">
        <f>Z54+Z59+Z78+Z95</f>
        <v>0</v>
      </c>
      <c r="AA19" s="145">
        <f>AA54+AA59+AA78+AA95</f>
        <v>0</v>
      </c>
      <c r="AB19" s="227" t="e">
        <f t="shared" si="23"/>
        <v>#DIV/0!</v>
      </c>
      <c r="AC19" s="145">
        <f>AC54+AC59+AC78+AC95</f>
        <v>0</v>
      </c>
      <c r="AD19" s="145">
        <f>AD54+AD59+AD78+AD95</f>
        <v>0</v>
      </c>
      <c r="AE19" s="227" t="e">
        <f t="shared" si="24"/>
        <v>#DIV/0!</v>
      </c>
      <c r="AF19" s="145">
        <f>AF54+AF59+AF78+AF95</f>
        <v>0</v>
      </c>
      <c r="AG19" s="145">
        <f>AG54+AG59+AG78+AG95</f>
        <v>0</v>
      </c>
      <c r="AH19" s="227" t="e">
        <f t="shared" si="25"/>
        <v>#DIV/0!</v>
      </c>
      <c r="AI19" s="145">
        <f>AI54+AI59+AI78+AI95</f>
        <v>0</v>
      </c>
      <c r="AJ19" s="145">
        <f>AJ54+AJ59+AJ78+AJ95</f>
        <v>0</v>
      </c>
      <c r="AK19" s="227" t="e">
        <f t="shared" si="26"/>
        <v>#DIV/0!</v>
      </c>
      <c r="AL19" s="145">
        <f>AL54+AL59+AL78+AL95</f>
        <v>0</v>
      </c>
      <c r="AM19" s="145">
        <f>AM54+AM59+AM78+AM95</f>
        <v>0</v>
      </c>
      <c r="AN19" s="227" t="e">
        <f t="shared" si="27"/>
        <v>#DIV/0!</v>
      </c>
      <c r="AO19" s="145">
        <f>AO54+AO59+AO78+AO95</f>
        <v>361083.39999999997</v>
      </c>
      <c r="AP19" s="145">
        <f>AP54+AP59+AP78+AP95</f>
        <v>0</v>
      </c>
      <c r="AQ19" s="227">
        <f t="shared" si="28"/>
        <v>0</v>
      </c>
      <c r="AR19" s="292"/>
    </row>
    <row r="20" spans="1:44" ht="17.25" customHeight="1" x14ac:dyDescent="0.25">
      <c r="A20" s="277" t="s">
        <v>271</v>
      </c>
      <c r="B20" s="290"/>
      <c r="C20" s="290"/>
      <c r="D20" s="146" t="s">
        <v>41</v>
      </c>
      <c r="E20" s="144">
        <f>E21</f>
        <v>97830.599999999977</v>
      </c>
      <c r="F20" s="144">
        <f>F21</f>
        <v>7547</v>
      </c>
      <c r="G20" s="217">
        <f t="shared" si="16"/>
        <v>7.7143552221901959E-2</v>
      </c>
      <c r="H20" s="147">
        <f>H25+H64+H87+H98+H115</f>
        <v>0</v>
      </c>
      <c r="I20" s="147">
        <f>I25+I64+I87+I98+I115</f>
        <v>0</v>
      </c>
      <c r="J20" s="217" t="e">
        <f t="shared" si="17"/>
        <v>#DIV/0!</v>
      </c>
      <c r="K20" s="147">
        <f>K25+K64+K87+K98+K115</f>
        <v>0</v>
      </c>
      <c r="L20" s="147">
        <f>L25+L64+L87+L98+L115</f>
        <v>0</v>
      </c>
      <c r="M20" s="217" t="e">
        <f t="shared" si="18"/>
        <v>#DIV/0!</v>
      </c>
      <c r="N20" s="147">
        <f>N25+N64+N87+N98+N115</f>
        <v>1944.2</v>
      </c>
      <c r="O20" s="147">
        <f>O25+O64+O87+O98+O115</f>
        <v>1944.2</v>
      </c>
      <c r="P20" s="217">
        <f t="shared" si="19"/>
        <v>1</v>
      </c>
      <c r="Q20" s="147">
        <f>Q25+Q64+Q87+Q98+Q115</f>
        <v>219.4</v>
      </c>
      <c r="R20" s="147">
        <f>R25+R64+R87+R98+R115</f>
        <v>219.4</v>
      </c>
      <c r="S20" s="217">
        <f t="shared" si="20"/>
        <v>1</v>
      </c>
      <c r="T20" s="147">
        <f>T25+T64+T87+T98+T115</f>
        <v>0</v>
      </c>
      <c r="U20" s="147">
        <f>U25+U64+U87+U98+U115</f>
        <v>0</v>
      </c>
      <c r="V20" s="217" t="e">
        <f t="shared" si="21"/>
        <v>#DIV/0!</v>
      </c>
      <c r="W20" s="147">
        <f>W25+W64+W87+W98+W115</f>
        <v>5383.4</v>
      </c>
      <c r="X20" s="147">
        <f>X25+X64+X87+X98+X115</f>
        <v>5383.4</v>
      </c>
      <c r="Y20" s="217">
        <f t="shared" si="22"/>
        <v>1</v>
      </c>
      <c r="Z20" s="147">
        <f>Z25+Z64+Z87+Z98+Z115</f>
        <v>748.2</v>
      </c>
      <c r="AA20" s="147">
        <f>AA25+AA64+AA87+AA98+AA115</f>
        <v>0</v>
      </c>
      <c r="AB20" s="217">
        <f t="shared" si="23"/>
        <v>0</v>
      </c>
      <c r="AC20" s="147">
        <f>AC25+AC64+AC87+AC98+AC115</f>
        <v>495.4</v>
      </c>
      <c r="AD20" s="147">
        <f>AD25+AD64+AD87+AD98+AD115</f>
        <v>0</v>
      </c>
      <c r="AE20" s="217">
        <f t="shared" si="24"/>
        <v>0</v>
      </c>
      <c r="AF20" s="147">
        <f>AF25+AF64+AF87+AF98+AF115</f>
        <v>92.3</v>
      </c>
      <c r="AG20" s="147">
        <f>AG25+AG64+AG87+AG98+AG115</f>
        <v>0</v>
      </c>
      <c r="AH20" s="217">
        <f t="shared" si="25"/>
        <v>0</v>
      </c>
      <c r="AI20" s="147">
        <f>AI25+AI64+AI87+AI98+AI115</f>
        <v>37038.099999999991</v>
      </c>
      <c r="AJ20" s="147">
        <f>AJ25+AJ64+AJ87+AJ98+AJ115</f>
        <v>0</v>
      </c>
      <c r="AK20" s="217">
        <f t="shared" si="26"/>
        <v>0</v>
      </c>
      <c r="AL20" s="147">
        <f>AL25+AL64+AL87+AL98+AL115</f>
        <v>0</v>
      </c>
      <c r="AM20" s="147">
        <f>AM25+AM64+AM87+AM98+AM115</f>
        <v>0</v>
      </c>
      <c r="AN20" s="217" t="e">
        <f t="shared" si="27"/>
        <v>#DIV/0!</v>
      </c>
      <c r="AO20" s="147">
        <f>AO25+AO64+AO87+AO98+AO115</f>
        <v>51909.599999999991</v>
      </c>
      <c r="AP20" s="147">
        <f>AP25+AP64+AP87+AP98+AP115</f>
        <v>0</v>
      </c>
      <c r="AQ20" s="217">
        <f t="shared" si="28"/>
        <v>0</v>
      </c>
      <c r="AR20" s="292"/>
    </row>
    <row r="21" spans="1:44" ht="15.75" x14ac:dyDescent="0.25">
      <c r="A21" s="290"/>
      <c r="B21" s="290"/>
      <c r="C21" s="290"/>
      <c r="D21" s="165" t="s">
        <v>43</v>
      </c>
      <c r="E21" s="145">
        <f>H21+K21+N21+Q21+T21+W21+Z21+AC21+AF21+AI21+AL21+AO21</f>
        <v>97830.599999999977</v>
      </c>
      <c r="F21" s="145">
        <f t="shared" ref="F21" si="31">I21+L21+O21+R21+U21+X21+AA21+AD21+AG21+AJ21+AM21+AP21</f>
        <v>7547</v>
      </c>
      <c r="G21" s="227">
        <f t="shared" si="16"/>
        <v>7.7143552221901959E-2</v>
      </c>
      <c r="H21" s="145">
        <f>H26+H65+H88+H99+H116</f>
        <v>0</v>
      </c>
      <c r="I21" s="145">
        <f>I26+I65+I88+I99+I116</f>
        <v>0</v>
      </c>
      <c r="J21" s="227" t="e">
        <f t="shared" si="17"/>
        <v>#DIV/0!</v>
      </c>
      <c r="K21" s="145">
        <f>K26+K65+K88+K99+K116</f>
        <v>0</v>
      </c>
      <c r="L21" s="145">
        <f>L26+L65+L88+L99+L116</f>
        <v>0</v>
      </c>
      <c r="M21" s="227" t="e">
        <f t="shared" si="18"/>
        <v>#DIV/0!</v>
      </c>
      <c r="N21" s="145">
        <f>N26+N65+N88+N99+N116</f>
        <v>1944.2</v>
      </c>
      <c r="O21" s="145">
        <f>O26+O65+O88+O99+O116</f>
        <v>1944.2</v>
      </c>
      <c r="P21" s="227">
        <f t="shared" si="19"/>
        <v>1</v>
      </c>
      <c r="Q21" s="145">
        <f>Q26+Q65+Q88+Q99+Q116</f>
        <v>219.4</v>
      </c>
      <c r="R21" s="145">
        <f>R26+R65+R88+R99+R116</f>
        <v>219.4</v>
      </c>
      <c r="S21" s="227">
        <f t="shared" si="20"/>
        <v>1</v>
      </c>
      <c r="T21" s="145">
        <f>T26+T65+T88+T99+T116</f>
        <v>0</v>
      </c>
      <c r="U21" s="145">
        <f>U26+U65+U88+U99+U116</f>
        <v>0</v>
      </c>
      <c r="V21" s="227" t="e">
        <f t="shared" si="21"/>
        <v>#DIV/0!</v>
      </c>
      <c r="W21" s="145">
        <f>W26+W65+W88+W99+W116</f>
        <v>5383.4</v>
      </c>
      <c r="X21" s="145">
        <f>X26+X65+X88+X99+X116</f>
        <v>5383.4</v>
      </c>
      <c r="Y21" s="227">
        <f t="shared" si="22"/>
        <v>1</v>
      </c>
      <c r="Z21" s="145">
        <f>Z26+Z65+Z88+Z99+Z116</f>
        <v>748.2</v>
      </c>
      <c r="AA21" s="145">
        <f>AA26+AA65+AA88+AA99+AA116</f>
        <v>0</v>
      </c>
      <c r="AB21" s="227">
        <f t="shared" si="23"/>
        <v>0</v>
      </c>
      <c r="AC21" s="145">
        <f>AC26+AC65+AC88+AC99+AC116</f>
        <v>495.4</v>
      </c>
      <c r="AD21" s="145">
        <f>AD26+AD65+AD88+AD99+AD116</f>
        <v>0</v>
      </c>
      <c r="AE21" s="227">
        <f t="shared" si="24"/>
        <v>0</v>
      </c>
      <c r="AF21" s="145">
        <f>AF26+AF65+AF88+AF99+AF116</f>
        <v>92.3</v>
      </c>
      <c r="AG21" s="145">
        <f>AG26+AG65+AG88+AG99+AG116</f>
        <v>0</v>
      </c>
      <c r="AH21" s="227">
        <f t="shared" si="25"/>
        <v>0</v>
      </c>
      <c r="AI21" s="145">
        <f>AI26+AI65+AI88+AI99+AI116</f>
        <v>37038.099999999991</v>
      </c>
      <c r="AJ21" s="145">
        <f>AJ26+AJ65+AJ88+AJ99+AJ116</f>
        <v>0</v>
      </c>
      <c r="AK21" s="227">
        <f t="shared" si="26"/>
        <v>0</v>
      </c>
      <c r="AL21" s="145">
        <f>AL26+AL65+AL88+AL99+AL116</f>
        <v>0</v>
      </c>
      <c r="AM21" s="145">
        <f>AM26+AM65+AM88+AM99+AM116</f>
        <v>0</v>
      </c>
      <c r="AN21" s="227" t="e">
        <f t="shared" si="27"/>
        <v>#DIV/0!</v>
      </c>
      <c r="AO21" s="145">
        <f>AO26+AO65+AO88+AO99+AO116</f>
        <v>51909.599999999991</v>
      </c>
      <c r="AP21" s="145">
        <f>AP26+AP65+AP88+AP99+AP116</f>
        <v>0</v>
      </c>
      <c r="AQ21" s="227">
        <f t="shared" si="28"/>
        <v>0</v>
      </c>
      <c r="AR21" s="292"/>
    </row>
    <row r="22" spans="1:44" ht="37.15" customHeight="1" x14ac:dyDescent="0.25">
      <c r="A22" s="277" t="s">
        <v>269</v>
      </c>
      <c r="B22" s="277"/>
      <c r="C22" s="277"/>
      <c r="D22" s="146" t="s">
        <v>41</v>
      </c>
      <c r="E22" s="147">
        <f>E23</f>
        <v>49252.3</v>
      </c>
      <c r="F22" s="147">
        <f>F23</f>
        <v>20412.400000000001</v>
      </c>
      <c r="G22" s="217">
        <f t="shared" si="0"/>
        <v>0.41444561979846628</v>
      </c>
      <c r="H22" s="147" t="s">
        <v>270</v>
      </c>
      <c r="I22" s="147" t="s">
        <v>270</v>
      </c>
      <c r="J22" s="147" t="s">
        <v>270</v>
      </c>
      <c r="K22" s="147" t="s">
        <v>270</v>
      </c>
      <c r="L22" s="147" t="s">
        <v>270</v>
      </c>
      <c r="M22" s="147" t="s">
        <v>270</v>
      </c>
      <c r="N22" s="147" t="s">
        <v>270</v>
      </c>
      <c r="O22" s="147" t="s">
        <v>270</v>
      </c>
      <c r="P22" s="147" t="s">
        <v>270</v>
      </c>
      <c r="Q22" s="147" t="s">
        <v>270</v>
      </c>
      <c r="R22" s="147" t="s">
        <v>270</v>
      </c>
      <c r="S22" s="147" t="s">
        <v>270</v>
      </c>
      <c r="T22" s="147" t="s">
        <v>270</v>
      </c>
      <c r="U22" s="147" t="s">
        <v>270</v>
      </c>
      <c r="V22" s="147" t="s">
        <v>270</v>
      </c>
      <c r="W22" s="147" t="s">
        <v>270</v>
      </c>
      <c r="X22" s="147" t="s">
        <v>270</v>
      </c>
      <c r="Y22" s="147" t="s">
        <v>270</v>
      </c>
      <c r="Z22" s="147" t="s">
        <v>270</v>
      </c>
      <c r="AA22" s="147" t="s">
        <v>270</v>
      </c>
      <c r="AB22" s="147" t="s">
        <v>270</v>
      </c>
      <c r="AC22" s="147" t="s">
        <v>270</v>
      </c>
      <c r="AD22" s="147" t="s">
        <v>270</v>
      </c>
      <c r="AE22" s="147" t="s">
        <v>270</v>
      </c>
      <c r="AF22" s="147" t="s">
        <v>270</v>
      </c>
      <c r="AG22" s="147" t="s">
        <v>270</v>
      </c>
      <c r="AH22" s="147" t="s">
        <v>270</v>
      </c>
      <c r="AI22" s="147" t="s">
        <v>270</v>
      </c>
      <c r="AJ22" s="147" t="s">
        <v>270</v>
      </c>
      <c r="AK22" s="147" t="s">
        <v>270</v>
      </c>
      <c r="AL22" s="147" t="s">
        <v>270</v>
      </c>
      <c r="AM22" s="147" t="s">
        <v>270</v>
      </c>
      <c r="AN22" s="147" t="s">
        <v>270</v>
      </c>
      <c r="AO22" s="147" t="s">
        <v>270</v>
      </c>
      <c r="AP22" s="147" t="s">
        <v>270</v>
      </c>
      <c r="AQ22" s="147" t="s">
        <v>270</v>
      </c>
      <c r="AR22" s="234"/>
    </row>
    <row r="23" spans="1:44" ht="37.15" customHeight="1" x14ac:dyDescent="0.25">
      <c r="A23" s="277"/>
      <c r="B23" s="277"/>
      <c r="C23" s="277"/>
      <c r="D23" s="165" t="s">
        <v>43</v>
      </c>
      <c r="E23" s="145">
        <f t="shared" ref="E23" si="32">E153</f>
        <v>49252.3</v>
      </c>
      <c r="F23" s="145">
        <f>F153</f>
        <v>20412.400000000001</v>
      </c>
      <c r="G23" s="227">
        <f>F23/E23</f>
        <v>0.41444561979846628</v>
      </c>
      <c r="H23" s="145" t="s">
        <v>270</v>
      </c>
      <c r="I23" s="145" t="s">
        <v>270</v>
      </c>
      <c r="J23" s="145" t="s">
        <v>270</v>
      </c>
      <c r="K23" s="145" t="s">
        <v>270</v>
      </c>
      <c r="L23" s="145" t="s">
        <v>270</v>
      </c>
      <c r="M23" s="145" t="s">
        <v>270</v>
      </c>
      <c r="N23" s="145" t="s">
        <v>270</v>
      </c>
      <c r="O23" s="145" t="s">
        <v>270</v>
      </c>
      <c r="P23" s="145" t="s">
        <v>270</v>
      </c>
      <c r="Q23" s="145" t="s">
        <v>270</v>
      </c>
      <c r="R23" s="145" t="s">
        <v>270</v>
      </c>
      <c r="S23" s="145" t="s">
        <v>270</v>
      </c>
      <c r="T23" s="145" t="s">
        <v>270</v>
      </c>
      <c r="U23" s="145" t="s">
        <v>270</v>
      </c>
      <c r="V23" s="145" t="s">
        <v>270</v>
      </c>
      <c r="W23" s="145" t="s">
        <v>270</v>
      </c>
      <c r="X23" s="145" t="s">
        <v>270</v>
      </c>
      <c r="Y23" s="145" t="s">
        <v>270</v>
      </c>
      <c r="Z23" s="145" t="s">
        <v>270</v>
      </c>
      <c r="AA23" s="145" t="s">
        <v>270</v>
      </c>
      <c r="AB23" s="145" t="s">
        <v>270</v>
      </c>
      <c r="AC23" s="145" t="s">
        <v>270</v>
      </c>
      <c r="AD23" s="145" t="s">
        <v>270</v>
      </c>
      <c r="AE23" s="145" t="s">
        <v>270</v>
      </c>
      <c r="AF23" s="145" t="s">
        <v>270</v>
      </c>
      <c r="AG23" s="145" t="s">
        <v>270</v>
      </c>
      <c r="AH23" s="145" t="s">
        <v>270</v>
      </c>
      <c r="AI23" s="145" t="s">
        <v>270</v>
      </c>
      <c r="AJ23" s="145" t="s">
        <v>270</v>
      </c>
      <c r="AK23" s="145" t="s">
        <v>270</v>
      </c>
      <c r="AL23" s="145" t="s">
        <v>270</v>
      </c>
      <c r="AM23" s="145" t="s">
        <v>270</v>
      </c>
      <c r="AN23" s="145" t="s">
        <v>270</v>
      </c>
      <c r="AO23" s="145" t="s">
        <v>270</v>
      </c>
      <c r="AP23" s="145" t="s">
        <v>270</v>
      </c>
      <c r="AQ23" s="145" t="s">
        <v>270</v>
      </c>
      <c r="AR23" s="234"/>
    </row>
    <row r="24" spans="1:44" s="113" customFormat="1" ht="15.75" x14ac:dyDescent="0.25">
      <c r="A24" s="280" t="s">
        <v>321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</row>
    <row r="25" spans="1:44" ht="31.5" customHeight="1" x14ac:dyDescent="0.25">
      <c r="A25" s="275" t="s">
        <v>1</v>
      </c>
      <c r="B25" s="283" t="s">
        <v>322</v>
      </c>
      <c r="C25" s="276" t="s">
        <v>358</v>
      </c>
      <c r="D25" s="149" t="s">
        <v>41</v>
      </c>
      <c r="E25" s="147">
        <f>E26</f>
        <v>54364.399999999994</v>
      </c>
      <c r="F25" s="147">
        <f>F26</f>
        <v>1989.2</v>
      </c>
      <c r="G25" s="217">
        <f t="shared" ref="G25:G56" si="33">F25/E25</f>
        <v>3.6590121476554514E-2</v>
      </c>
      <c r="H25" s="147">
        <f>H26</f>
        <v>0</v>
      </c>
      <c r="I25" s="147">
        <f>I26</f>
        <v>0</v>
      </c>
      <c r="J25" s="217" t="e">
        <f>I25/H25</f>
        <v>#DIV/0!</v>
      </c>
      <c r="K25" s="147">
        <f>K26</f>
        <v>0</v>
      </c>
      <c r="L25" s="147">
        <f>L26</f>
        <v>0</v>
      </c>
      <c r="M25" s="217" t="e">
        <f t="shared" ref="M25:M56" si="34">L25/K25</f>
        <v>#DIV/0!</v>
      </c>
      <c r="N25" s="147">
        <f>N26</f>
        <v>1944.2</v>
      </c>
      <c r="O25" s="147">
        <f>O26</f>
        <v>1944.2</v>
      </c>
      <c r="P25" s="217">
        <f t="shared" ref="P25:P56" si="35">O25/N25</f>
        <v>1</v>
      </c>
      <c r="Q25" s="147">
        <f>Q26</f>
        <v>45</v>
      </c>
      <c r="R25" s="147">
        <f>R26</f>
        <v>45</v>
      </c>
      <c r="S25" s="217">
        <f t="shared" ref="S25:S56" si="36">R25/Q25</f>
        <v>1</v>
      </c>
      <c r="T25" s="147">
        <f>T26</f>
        <v>0</v>
      </c>
      <c r="U25" s="147">
        <f>U26</f>
        <v>0</v>
      </c>
      <c r="V25" s="217" t="e">
        <f t="shared" ref="V25:V56" si="37">U25/T25</f>
        <v>#DIV/0!</v>
      </c>
      <c r="W25" s="147">
        <f>W26</f>
        <v>0</v>
      </c>
      <c r="X25" s="147">
        <f>X26</f>
        <v>0</v>
      </c>
      <c r="Y25" s="217" t="e">
        <f t="shared" ref="Y25:Y56" si="38">X25/W25</f>
        <v>#DIV/0!</v>
      </c>
      <c r="Z25" s="147">
        <f>Z26</f>
        <v>0</v>
      </c>
      <c r="AA25" s="147">
        <f>AA26</f>
        <v>0</v>
      </c>
      <c r="AB25" s="217" t="e">
        <f t="shared" ref="AB25:AB56" si="39">AA25/Z25</f>
        <v>#DIV/0!</v>
      </c>
      <c r="AC25" s="147">
        <f>AC26</f>
        <v>0</v>
      </c>
      <c r="AD25" s="147">
        <f>AD26</f>
        <v>0</v>
      </c>
      <c r="AE25" s="217" t="e">
        <f t="shared" ref="AE25:AE56" si="40">AD25/AC25</f>
        <v>#DIV/0!</v>
      </c>
      <c r="AF25" s="147">
        <f>AF26</f>
        <v>0</v>
      </c>
      <c r="AG25" s="147">
        <f>AG26</f>
        <v>0</v>
      </c>
      <c r="AH25" s="217" t="e">
        <f t="shared" ref="AH25:AH56" si="41">AG25/AF25</f>
        <v>#DIV/0!</v>
      </c>
      <c r="AI25" s="147">
        <f>AI26</f>
        <v>34875.899999999994</v>
      </c>
      <c r="AJ25" s="147">
        <f>AJ26</f>
        <v>0</v>
      </c>
      <c r="AK25" s="217">
        <f t="shared" ref="AK25:AK56" si="42">AJ25/AI25</f>
        <v>0</v>
      </c>
      <c r="AL25" s="147">
        <f>AL26</f>
        <v>0</v>
      </c>
      <c r="AM25" s="147">
        <f>AM26</f>
        <v>0</v>
      </c>
      <c r="AN25" s="217" t="e">
        <f t="shared" ref="AN25:AN56" si="43">AM25/AL25</f>
        <v>#DIV/0!</v>
      </c>
      <c r="AO25" s="147">
        <f>AO26</f>
        <v>17499.3</v>
      </c>
      <c r="AP25" s="147">
        <f>AP26</f>
        <v>0</v>
      </c>
      <c r="AQ25" s="217">
        <f t="shared" ref="AQ25:AQ56" si="44">AP25/AO25</f>
        <v>0</v>
      </c>
      <c r="AR25" s="277"/>
    </row>
    <row r="26" spans="1:44" ht="31.5" customHeight="1" x14ac:dyDescent="0.25">
      <c r="A26" s="275"/>
      <c r="B26" s="283"/>
      <c r="C26" s="276"/>
      <c r="D26" s="165" t="s">
        <v>43</v>
      </c>
      <c r="E26" s="145">
        <f>H26+K26+N26+Q26+T26+W26+Z26+AC26+AF26+AI26+AL26+AO26</f>
        <v>54364.399999999994</v>
      </c>
      <c r="F26" s="145">
        <f t="shared" ref="F26" si="45">I26+L26+O26+R26+U26+X26+AA26+AD26+AG26+AJ26+AM26+AP26</f>
        <v>1989.2</v>
      </c>
      <c r="G26" s="217">
        <f t="shared" si="33"/>
        <v>3.6590121476554514E-2</v>
      </c>
      <c r="H26" s="145">
        <f>H28+H30+H32+H34+H36+H38+H40+H42+H44+H46+H48+H50+H52</f>
        <v>0</v>
      </c>
      <c r="I26" s="145">
        <f>I28+I30+I32+I34+I36+I38+I40+I42+I44+I46+I48+I50+I52</f>
        <v>0</v>
      </c>
      <c r="J26" s="217" t="e">
        <f t="shared" ref="J26:J56" si="46">I26/H26</f>
        <v>#DIV/0!</v>
      </c>
      <c r="K26" s="145">
        <f>K28+K30+K32+K34+K36+K38+K40+K42+K44+K46+K48+K50+K52</f>
        <v>0</v>
      </c>
      <c r="L26" s="145">
        <f>L28+L30+L32+L34+L36+L38+L40+L42+L44+L46+L48+L50+L52</f>
        <v>0</v>
      </c>
      <c r="M26" s="217" t="e">
        <f t="shared" si="34"/>
        <v>#DIV/0!</v>
      </c>
      <c r="N26" s="145">
        <f>N28+N30+N32+N34+N36+N38+N40+N42+N44+N46+N48+N50+N52</f>
        <v>1944.2</v>
      </c>
      <c r="O26" s="145">
        <f>O28+O30+O32+O34+O36+O38+O40+O42+O44+O46+O48+O50+O52</f>
        <v>1944.2</v>
      </c>
      <c r="P26" s="217">
        <f t="shared" si="35"/>
        <v>1</v>
      </c>
      <c r="Q26" s="145">
        <f>Q28+Q30+Q32+Q34+Q36+Q38+Q40+Q42+Q44+Q46+Q48+Q50+Q52</f>
        <v>45</v>
      </c>
      <c r="R26" s="145">
        <f>R28+R30+R32+R34+R36+R38+R40+R42+R44+R46+R48+R50+R52</f>
        <v>45</v>
      </c>
      <c r="S26" s="217">
        <f t="shared" si="36"/>
        <v>1</v>
      </c>
      <c r="T26" s="145">
        <f>T28+T30+T32+T34+T36+T38+T40+T42+T44+T46+T48+T50+T52</f>
        <v>0</v>
      </c>
      <c r="U26" s="145">
        <f>U28+U30+U32+U34+U36+U38+U40+U42+U44+U46+U48+U50+U52</f>
        <v>0</v>
      </c>
      <c r="V26" s="217" t="e">
        <f t="shared" si="37"/>
        <v>#DIV/0!</v>
      </c>
      <c r="W26" s="145">
        <f>W28+W30+W32+W34+W36+W38+W40+W42+W44+W46+W48+W50+W52</f>
        <v>0</v>
      </c>
      <c r="X26" s="145">
        <f>X28+X30+X32+X34+X36+X38+X40+X42+X44+X46+X48+X50+X52</f>
        <v>0</v>
      </c>
      <c r="Y26" s="217" t="e">
        <f t="shared" si="38"/>
        <v>#DIV/0!</v>
      </c>
      <c r="Z26" s="145">
        <f>Z28+Z30+Z32+Z34+Z36+Z38+Z40+Z42+Z44+Z46+Z48+Z50+Z52</f>
        <v>0</v>
      </c>
      <c r="AA26" s="145">
        <f>AA28+AA30+AA32+AA34+AA36+AA38+AA40+AA42+AA44+AA46+AA48+AA50+AA52</f>
        <v>0</v>
      </c>
      <c r="AB26" s="217" t="e">
        <f t="shared" si="39"/>
        <v>#DIV/0!</v>
      </c>
      <c r="AC26" s="145">
        <f>AC28+AC30+AC32+AC34+AC36+AC38+AC40+AC42+AC44+AC46+AC48+AC50+AC52</f>
        <v>0</v>
      </c>
      <c r="AD26" s="145">
        <f>AD28+AD30+AD32+AD34+AD36+AD38+AD40+AD42+AD44+AD46+AD48+AD50+AD52</f>
        <v>0</v>
      </c>
      <c r="AE26" s="217" t="e">
        <f t="shared" si="40"/>
        <v>#DIV/0!</v>
      </c>
      <c r="AF26" s="145">
        <f>AF28+AF30+AF32+AF34+AF36+AF38+AF40+AF42+AF44+AF46+AF48+AF50+AF52</f>
        <v>0</v>
      </c>
      <c r="AG26" s="145">
        <f>AG28+AG30+AG32+AG34+AG36+AG38+AG40+AG42+AG44+AG46+AG48+AG50+AG52</f>
        <v>0</v>
      </c>
      <c r="AH26" s="217" t="e">
        <f t="shared" si="41"/>
        <v>#DIV/0!</v>
      </c>
      <c r="AI26" s="145">
        <f>AI28+AI30+AI32+AI34+AI36+AI38+AI40+AI42+AI44+AI46+AI48+AI50+AI52</f>
        <v>34875.899999999994</v>
      </c>
      <c r="AJ26" s="145">
        <f>AJ28+AJ30+AJ32+AJ34+AJ36+AJ38+AJ40+AJ42+AJ44+AJ46+AJ48+AJ50+AJ52</f>
        <v>0</v>
      </c>
      <c r="AK26" s="217">
        <f t="shared" si="42"/>
        <v>0</v>
      </c>
      <c r="AL26" s="145">
        <f>AL28+AL30+AL32+AL34+AL36+AL38+AL40+AL42+AL44+AL46+AL48+AL50+AL52</f>
        <v>0</v>
      </c>
      <c r="AM26" s="145">
        <f>AM28+AM30+AM32+AM34+AM36+AM38+AM40+AM42+AM44+AM46+AM48+AM50+AM52</f>
        <v>0</v>
      </c>
      <c r="AN26" s="217" t="e">
        <f t="shared" si="43"/>
        <v>#DIV/0!</v>
      </c>
      <c r="AO26" s="145">
        <f>AO28+AO30+AO32+AO34+AO36+AO38+AO40+AO42+AO44+AO46+AO48+AO50+AO52</f>
        <v>17499.3</v>
      </c>
      <c r="AP26" s="145">
        <f>AP28+AP30+AP32+AP34+AP36+AP38+AP40+AP42+AP44+AP46+AP48+AP50+AP52</f>
        <v>0</v>
      </c>
      <c r="AQ26" s="217">
        <f t="shared" si="44"/>
        <v>0</v>
      </c>
      <c r="AR26" s="277"/>
    </row>
    <row r="27" spans="1:44" ht="30" customHeight="1" x14ac:dyDescent="0.25">
      <c r="A27" s="275" t="s">
        <v>356</v>
      </c>
      <c r="B27" s="283" t="s">
        <v>357</v>
      </c>
      <c r="C27" s="276" t="s">
        <v>358</v>
      </c>
      <c r="D27" s="149" t="s">
        <v>41</v>
      </c>
      <c r="E27" s="147">
        <f>E28</f>
        <v>937.9</v>
      </c>
      <c r="F27" s="147">
        <f>F28</f>
        <v>0</v>
      </c>
      <c r="G27" s="217">
        <f t="shared" si="33"/>
        <v>0</v>
      </c>
      <c r="H27" s="147">
        <f>H28</f>
        <v>0</v>
      </c>
      <c r="I27" s="147">
        <f>I28</f>
        <v>0</v>
      </c>
      <c r="J27" s="217" t="e">
        <f t="shared" si="46"/>
        <v>#DIV/0!</v>
      </c>
      <c r="K27" s="147">
        <f>K28</f>
        <v>0</v>
      </c>
      <c r="L27" s="147">
        <f>L28</f>
        <v>0</v>
      </c>
      <c r="M27" s="217" t="e">
        <f t="shared" si="34"/>
        <v>#DIV/0!</v>
      </c>
      <c r="N27" s="147">
        <f>N28</f>
        <v>0</v>
      </c>
      <c r="O27" s="147">
        <f>O28</f>
        <v>0</v>
      </c>
      <c r="P27" s="217" t="e">
        <f t="shared" si="35"/>
        <v>#DIV/0!</v>
      </c>
      <c r="Q27" s="147">
        <f>Q28</f>
        <v>0</v>
      </c>
      <c r="R27" s="147">
        <f>R28</f>
        <v>0</v>
      </c>
      <c r="S27" s="217" t="e">
        <f t="shared" si="36"/>
        <v>#DIV/0!</v>
      </c>
      <c r="T27" s="147">
        <f>T28</f>
        <v>0</v>
      </c>
      <c r="U27" s="147">
        <f>U28</f>
        <v>0</v>
      </c>
      <c r="V27" s="217" t="e">
        <f t="shared" si="37"/>
        <v>#DIV/0!</v>
      </c>
      <c r="W27" s="147">
        <f>W28</f>
        <v>0</v>
      </c>
      <c r="X27" s="147">
        <f>X28</f>
        <v>0</v>
      </c>
      <c r="Y27" s="217" t="e">
        <f t="shared" si="38"/>
        <v>#DIV/0!</v>
      </c>
      <c r="Z27" s="147">
        <f>Z28</f>
        <v>0</v>
      </c>
      <c r="AA27" s="147">
        <f>AA28</f>
        <v>0</v>
      </c>
      <c r="AB27" s="217" t="e">
        <f t="shared" si="39"/>
        <v>#DIV/0!</v>
      </c>
      <c r="AC27" s="147">
        <f>AC28</f>
        <v>0</v>
      </c>
      <c r="AD27" s="147">
        <f>AD28</f>
        <v>0</v>
      </c>
      <c r="AE27" s="217" t="e">
        <f t="shared" si="40"/>
        <v>#DIV/0!</v>
      </c>
      <c r="AF27" s="147">
        <f>AF28</f>
        <v>0</v>
      </c>
      <c r="AG27" s="147">
        <f>AG28</f>
        <v>0</v>
      </c>
      <c r="AH27" s="217" t="e">
        <f t="shared" si="41"/>
        <v>#DIV/0!</v>
      </c>
      <c r="AI27" s="147">
        <f>AI28</f>
        <v>937.9</v>
      </c>
      <c r="AJ27" s="147">
        <f>AJ28</f>
        <v>0</v>
      </c>
      <c r="AK27" s="217">
        <f t="shared" si="42"/>
        <v>0</v>
      </c>
      <c r="AL27" s="147">
        <f>AL28</f>
        <v>0</v>
      </c>
      <c r="AM27" s="147">
        <f>AM28</f>
        <v>0</v>
      </c>
      <c r="AN27" s="217" t="e">
        <f t="shared" si="43"/>
        <v>#DIV/0!</v>
      </c>
      <c r="AO27" s="147">
        <f>AO28</f>
        <v>0</v>
      </c>
      <c r="AP27" s="147">
        <f>AP28</f>
        <v>0</v>
      </c>
      <c r="AQ27" s="217" t="e">
        <f t="shared" si="44"/>
        <v>#DIV/0!</v>
      </c>
      <c r="AR27" s="277"/>
    </row>
    <row r="28" spans="1:44" ht="30" customHeight="1" x14ac:dyDescent="0.25">
      <c r="A28" s="275"/>
      <c r="B28" s="283"/>
      <c r="C28" s="276"/>
      <c r="D28" s="165" t="s">
        <v>43</v>
      </c>
      <c r="E28" s="145">
        <f t="shared" ref="E28" si="47">H28+K28+N28+Q28+T28+W28+Z28+AC28+AF28+AI28+AL28+AO28</f>
        <v>937.9</v>
      </c>
      <c r="F28" s="145">
        <f t="shared" ref="F28" si="48">I28+L28+O28+R28+U28+X28+AA28+AD28+AG28+AJ28+AM28+AP28</f>
        <v>0</v>
      </c>
      <c r="G28" s="217">
        <f t="shared" si="33"/>
        <v>0</v>
      </c>
      <c r="H28" s="145"/>
      <c r="I28" s="145"/>
      <c r="J28" s="217" t="e">
        <f t="shared" si="46"/>
        <v>#DIV/0!</v>
      </c>
      <c r="K28" s="145"/>
      <c r="L28" s="145"/>
      <c r="M28" s="217" t="e">
        <f t="shared" si="34"/>
        <v>#DIV/0!</v>
      </c>
      <c r="N28" s="145"/>
      <c r="O28" s="145"/>
      <c r="P28" s="217" t="e">
        <f t="shared" si="35"/>
        <v>#DIV/0!</v>
      </c>
      <c r="Q28" s="145"/>
      <c r="R28" s="145"/>
      <c r="S28" s="217" t="e">
        <f t="shared" si="36"/>
        <v>#DIV/0!</v>
      </c>
      <c r="T28" s="145"/>
      <c r="U28" s="145"/>
      <c r="V28" s="217" t="e">
        <f t="shared" si="37"/>
        <v>#DIV/0!</v>
      </c>
      <c r="W28" s="145"/>
      <c r="X28" s="145"/>
      <c r="Y28" s="217" t="e">
        <f t="shared" si="38"/>
        <v>#DIV/0!</v>
      </c>
      <c r="Z28" s="145"/>
      <c r="AA28" s="145"/>
      <c r="AB28" s="217" t="e">
        <f t="shared" si="39"/>
        <v>#DIV/0!</v>
      </c>
      <c r="AC28" s="145"/>
      <c r="AD28" s="145"/>
      <c r="AE28" s="217" t="e">
        <f t="shared" si="40"/>
        <v>#DIV/0!</v>
      </c>
      <c r="AF28" s="145"/>
      <c r="AG28" s="145"/>
      <c r="AH28" s="217" t="e">
        <f t="shared" si="41"/>
        <v>#DIV/0!</v>
      </c>
      <c r="AI28" s="145">
        <v>937.9</v>
      </c>
      <c r="AJ28" s="145"/>
      <c r="AK28" s="217">
        <f t="shared" si="42"/>
        <v>0</v>
      </c>
      <c r="AL28" s="145"/>
      <c r="AM28" s="145"/>
      <c r="AN28" s="217" t="e">
        <f t="shared" si="43"/>
        <v>#DIV/0!</v>
      </c>
      <c r="AO28" s="145"/>
      <c r="AP28" s="145"/>
      <c r="AQ28" s="217" t="e">
        <f t="shared" si="44"/>
        <v>#DIV/0!</v>
      </c>
      <c r="AR28" s="277"/>
    </row>
    <row r="29" spans="1:44" ht="30.75" customHeight="1" x14ac:dyDescent="0.25">
      <c r="A29" s="275" t="s">
        <v>359</v>
      </c>
      <c r="B29" s="283" t="s">
        <v>360</v>
      </c>
      <c r="C29" s="276" t="s">
        <v>358</v>
      </c>
      <c r="D29" s="149" t="s">
        <v>41</v>
      </c>
      <c r="E29" s="147">
        <f>E30</f>
        <v>2231.8999999999996</v>
      </c>
      <c r="F29" s="147">
        <f>F30</f>
        <v>0</v>
      </c>
      <c r="G29" s="217">
        <f t="shared" si="33"/>
        <v>0</v>
      </c>
      <c r="H29" s="147">
        <f>H30</f>
        <v>0</v>
      </c>
      <c r="I29" s="147">
        <f>I30</f>
        <v>0</v>
      </c>
      <c r="J29" s="217" t="e">
        <f t="shared" si="46"/>
        <v>#DIV/0!</v>
      </c>
      <c r="K29" s="147">
        <f>K30</f>
        <v>0</v>
      </c>
      <c r="L29" s="147">
        <f>L30</f>
        <v>0</v>
      </c>
      <c r="M29" s="217" t="e">
        <f t="shared" si="34"/>
        <v>#DIV/0!</v>
      </c>
      <c r="N29" s="147">
        <f>N30</f>
        <v>0</v>
      </c>
      <c r="O29" s="147">
        <f>O30</f>
        <v>0</v>
      </c>
      <c r="P29" s="217" t="e">
        <f t="shared" si="35"/>
        <v>#DIV/0!</v>
      </c>
      <c r="Q29" s="147">
        <f>Q30</f>
        <v>0</v>
      </c>
      <c r="R29" s="147">
        <f>R30</f>
        <v>0</v>
      </c>
      <c r="S29" s="217" t="e">
        <f t="shared" si="36"/>
        <v>#DIV/0!</v>
      </c>
      <c r="T29" s="147">
        <f>T30</f>
        <v>0</v>
      </c>
      <c r="U29" s="147">
        <f>U30</f>
        <v>0</v>
      </c>
      <c r="V29" s="217" t="e">
        <f t="shared" si="37"/>
        <v>#DIV/0!</v>
      </c>
      <c r="W29" s="147">
        <f>W30</f>
        <v>0</v>
      </c>
      <c r="X29" s="147">
        <f>X30</f>
        <v>0</v>
      </c>
      <c r="Y29" s="217" t="e">
        <f t="shared" si="38"/>
        <v>#DIV/0!</v>
      </c>
      <c r="Z29" s="147">
        <f>Z30</f>
        <v>0</v>
      </c>
      <c r="AA29" s="147">
        <f>AA30</f>
        <v>0</v>
      </c>
      <c r="AB29" s="217" t="e">
        <f t="shared" si="39"/>
        <v>#DIV/0!</v>
      </c>
      <c r="AC29" s="147">
        <f>AC30</f>
        <v>0</v>
      </c>
      <c r="AD29" s="147">
        <f>AD30</f>
        <v>0</v>
      </c>
      <c r="AE29" s="217" t="e">
        <f t="shared" si="40"/>
        <v>#DIV/0!</v>
      </c>
      <c r="AF29" s="147">
        <f>AF30</f>
        <v>0</v>
      </c>
      <c r="AG29" s="147">
        <f>AG30</f>
        <v>0</v>
      </c>
      <c r="AH29" s="217" t="e">
        <f t="shared" si="41"/>
        <v>#DIV/0!</v>
      </c>
      <c r="AI29" s="147">
        <f>AI30</f>
        <v>2231.8999999999996</v>
      </c>
      <c r="AJ29" s="147">
        <f>AJ30</f>
        <v>0</v>
      </c>
      <c r="AK29" s="217">
        <f t="shared" si="42"/>
        <v>0</v>
      </c>
      <c r="AL29" s="147">
        <f>AL30</f>
        <v>0</v>
      </c>
      <c r="AM29" s="147">
        <f>AM30</f>
        <v>0</v>
      </c>
      <c r="AN29" s="217" t="e">
        <f t="shared" si="43"/>
        <v>#DIV/0!</v>
      </c>
      <c r="AO29" s="147">
        <f>AO30</f>
        <v>0</v>
      </c>
      <c r="AP29" s="147">
        <f>AP30</f>
        <v>0</v>
      </c>
      <c r="AQ29" s="217" t="e">
        <f t="shared" si="44"/>
        <v>#DIV/0!</v>
      </c>
      <c r="AR29" s="277"/>
    </row>
    <row r="30" spans="1:44" ht="30.75" customHeight="1" x14ac:dyDescent="0.25">
      <c r="A30" s="275"/>
      <c r="B30" s="283"/>
      <c r="C30" s="276"/>
      <c r="D30" s="165" t="s">
        <v>43</v>
      </c>
      <c r="E30" s="145">
        <f t="shared" ref="E30" si="49">H30+K30+N30+Q30+T30+W30+Z30+AC30+AF30+AI30+AL30+AO30</f>
        <v>2231.8999999999996</v>
      </c>
      <c r="F30" s="145">
        <f t="shared" ref="F30" si="50">I30+L30+O30+R30+U30+X30+AA30+AD30+AG30+AJ30+AM30+AP30</f>
        <v>0</v>
      </c>
      <c r="G30" s="217">
        <f t="shared" si="33"/>
        <v>0</v>
      </c>
      <c r="H30" s="145"/>
      <c r="I30" s="145"/>
      <c r="J30" s="217" t="e">
        <f t="shared" si="46"/>
        <v>#DIV/0!</v>
      </c>
      <c r="K30" s="145"/>
      <c r="L30" s="145"/>
      <c r="M30" s="217" t="e">
        <f t="shared" si="34"/>
        <v>#DIV/0!</v>
      </c>
      <c r="N30" s="145"/>
      <c r="O30" s="145"/>
      <c r="P30" s="217" t="e">
        <f t="shared" si="35"/>
        <v>#DIV/0!</v>
      </c>
      <c r="Q30" s="145"/>
      <c r="R30" s="145"/>
      <c r="S30" s="217" t="e">
        <f t="shared" si="36"/>
        <v>#DIV/0!</v>
      </c>
      <c r="T30" s="145"/>
      <c r="U30" s="145"/>
      <c r="V30" s="217" t="e">
        <f t="shared" si="37"/>
        <v>#DIV/0!</v>
      </c>
      <c r="W30" s="145"/>
      <c r="X30" s="145"/>
      <c r="Y30" s="217" t="e">
        <f t="shared" si="38"/>
        <v>#DIV/0!</v>
      </c>
      <c r="Z30" s="145"/>
      <c r="AA30" s="145"/>
      <c r="AB30" s="217" t="e">
        <f t="shared" si="39"/>
        <v>#DIV/0!</v>
      </c>
      <c r="AC30" s="145"/>
      <c r="AD30" s="145"/>
      <c r="AE30" s="217" t="e">
        <f t="shared" si="40"/>
        <v>#DIV/0!</v>
      </c>
      <c r="AF30" s="145"/>
      <c r="AG30" s="145"/>
      <c r="AH30" s="217" t="e">
        <f t="shared" si="41"/>
        <v>#DIV/0!</v>
      </c>
      <c r="AI30" s="145">
        <f>2401.2-169.3</f>
        <v>2231.8999999999996</v>
      </c>
      <c r="AJ30" s="145"/>
      <c r="AK30" s="217">
        <f t="shared" si="42"/>
        <v>0</v>
      </c>
      <c r="AL30" s="145"/>
      <c r="AM30" s="145"/>
      <c r="AN30" s="217" t="e">
        <f t="shared" si="43"/>
        <v>#DIV/0!</v>
      </c>
      <c r="AO30" s="145"/>
      <c r="AP30" s="145"/>
      <c r="AQ30" s="217" t="e">
        <f t="shared" si="44"/>
        <v>#DIV/0!</v>
      </c>
      <c r="AR30" s="277"/>
    </row>
    <row r="31" spans="1:44" ht="30.75" customHeight="1" x14ac:dyDescent="0.25">
      <c r="A31" s="275" t="s">
        <v>361</v>
      </c>
      <c r="B31" s="283" t="s">
        <v>362</v>
      </c>
      <c r="C31" s="276" t="s">
        <v>358</v>
      </c>
      <c r="D31" s="149" t="s">
        <v>41</v>
      </c>
      <c r="E31" s="147">
        <f>E32</f>
        <v>274.7</v>
      </c>
      <c r="F31" s="147">
        <f>F32</f>
        <v>0</v>
      </c>
      <c r="G31" s="217">
        <f t="shared" si="33"/>
        <v>0</v>
      </c>
      <c r="H31" s="147">
        <f>H32</f>
        <v>0</v>
      </c>
      <c r="I31" s="147">
        <f>I32</f>
        <v>0</v>
      </c>
      <c r="J31" s="217" t="e">
        <f t="shared" si="46"/>
        <v>#DIV/0!</v>
      </c>
      <c r="K31" s="147">
        <f>K32</f>
        <v>0</v>
      </c>
      <c r="L31" s="147">
        <f>L32</f>
        <v>0</v>
      </c>
      <c r="M31" s="217" t="e">
        <f t="shared" si="34"/>
        <v>#DIV/0!</v>
      </c>
      <c r="N31" s="147">
        <f>N32</f>
        <v>0</v>
      </c>
      <c r="O31" s="147">
        <f>O32</f>
        <v>0</v>
      </c>
      <c r="P31" s="217" t="e">
        <f t="shared" si="35"/>
        <v>#DIV/0!</v>
      </c>
      <c r="Q31" s="147">
        <f>Q32</f>
        <v>0</v>
      </c>
      <c r="R31" s="147">
        <f>R32</f>
        <v>0</v>
      </c>
      <c r="S31" s="217" t="e">
        <f t="shared" si="36"/>
        <v>#DIV/0!</v>
      </c>
      <c r="T31" s="147">
        <f>T32</f>
        <v>0</v>
      </c>
      <c r="U31" s="147">
        <f>U32</f>
        <v>0</v>
      </c>
      <c r="V31" s="217" t="e">
        <f t="shared" si="37"/>
        <v>#DIV/0!</v>
      </c>
      <c r="W31" s="147">
        <f>W32</f>
        <v>0</v>
      </c>
      <c r="X31" s="147">
        <f>X32</f>
        <v>0</v>
      </c>
      <c r="Y31" s="217" t="e">
        <f t="shared" si="38"/>
        <v>#DIV/0!</v>
      </c>
      <c r="Z31" s="147">
        <f>Z32</f>
        <v>0</v>
      </c>
      <c r="AA31" s="147">
        <f>AA32</f>
        <v>0</v>
      </c>
      <c r="AB31" s="217" t="e">
        <f t="shared" si="39"/>
        <v>#DIV/0!</v>
      </c>
      <c r="AC31" s="147">
        <f>AC32</f>
        <v>0</v>
      </c>
      <c r="AD31" s="147">
        <f>AD32</f>
        <v>0</v>
      </c>
      <c r="AE31" s="217" t="e">
        <f t="shared" si="40"/>
        <v>#DIV/0!</v>
      </c>
      <c r="AF31" s="147">
        <f>AF32</f>
        <v>0</v>
      </c>
      <c r="AG31" s="147">
        <f>AG32</f>
        <v>0</v>
      </c>
      <c r="AH31" s="217" t="e">
        <f t="shared" si="41"/>
        <v>#DIV/0!</v>
      </c>
      <c r="AI31" s="147">
        <f>AI32</f>
        <v>274.7</v>
      </c>
      <c r="AJ31" s="147">
        <f>AJ32</f>
        <v>0</v>
      </c>
      <c r="AK31" s="217">
        <f t="shared" si="42"/>
        <v>0</v>
      </c>
      <c r="AL31" s="147">
        <f>AL32</f>
        <v>0</v>
      </c>
      <c r="AM31" s="147">
        <f>AM32</f>
        <v>0</v>
      </c>
      <c r="AN31" s="217" t="e">
        <f t="shared" si="43"/>
        <v>#DIV/0!</v>
      </c>
      <c r="AO31" s="147">
        <f>AO32</f>
        <v>0</v>
      </c>
      <c r="AP31" s="147">
        <f>AP32</f>
        <v>0</v>
      </c>
      <c r="AQ31" s="217" t="e">
        <f t="shared" si="44"/>
        <v>#DIV/0!</v>
      </c>
      <c r="AR31" s="277"/>
    </row>
    <row r="32" spans="1:44" ht="30.75" customHeight="1" x14ac:dyDescent="0.25">
      <c r="A32" s="275"/>
      <c r="B32" s="283"/>
      <c r="C32" s="276"/>
      <c r="D32" s="165" t="s">
        <v>43</v>
      </c>
      <c r="E32" s="145">
        <f t="shared" ref="E32" si="51">H32+K32+N32+Q32+T32+W32+Z32+AC32+AF32+AI32+AL32+AO32</f>
        <v>274.7</v>
      </c>
      <c r="F32" s="145">
        <f t="shared" ref="F32" si="52">I32+L32+O32+R32+U32+X32+AA32+AD32+AG32+AJ32+AM32+AP32</f>
        <v>0</v>
      </c>
      <c r="G32" s="217">
        <f t="shared" si="33"/>
        <v>0</v>
      </c>
      <c r="H32" s="145"/>
      <c r="I32" s="145"/>
      <c r="J32" s="217" t="e">
        <f t="shared" si="46"/>
        <v>#DIV/0!</v>
      </c>
      <c r="K32" s="145"/>
      <c r="L32" s="145"/>
      <c r="M32" s="217" t="e">
        <f t="shared" si="34"/>
        <v>#DIV/0!</v>
      </c>
      <c r="N32" s="145"/>
      <c r="O32" s="145"/>
      <c r="P32" s="217" t="e">
        <f t="shared" si="35"/>
        <v>#DIV/0!</v>
      </c>
      <c r="Q32" s="145"/>
      <c r="R32" s="145"/>
      <c r="S32" s="217" t="e">
        <f t="shared" si="36"/>
        <v>#DIV/0!</v>
      </c>
      <c r="T32" s="145"/>
      <c r="U32" s="145"/>
      <c r="V32" s="217" t="e">
        <f t="shared" si="37"/>
        <v>#DIV/0!</v>
      </c>
      <c r="W32" s="145"/>
      <c r="X32" s="145"/>
      <c r="Y32" s="217" t="e">
        <f t="shared" si="38"/>
        <v>#DIV/0!</v>
      </c>
      <c r="Z32" s="145"/>
      <c r="AA32" s="145"/>
      <c r="AB32" s="217" t="e">
        <f t="shared" si="39"/>
        <v>#DIV/0!</v>
      </c>
      <c r="AC32" s="145"/>
      <c r="AD32" s="145"/>
      <c r="AE32" s="217" t="e">
        <f t="shared" si="40"/>
        <v>#DIV/0!</v>
      </c>
      <c r="AF32" s="145"/>
      <c r="AG32" s="145"/>
      <c r="AH32" s="217" t="e">
        <f t="shared" si="41"/>
        <v>#DIV/0!</v>
      </c>
      <c r="AI32" s="145">
        <v>274.7</v>
      </c>
      <c r="AJ32" s="145"/>
      <c r="AK32" s="217">
        <f t="shared" si="42"/>
        <v>0</v>
      </c>
      <c r="AL32" s="145"/>
      <c r="AM32" s="145"/>
      <c r="AN32" s="217" t="e">
        <f t="shared" si="43"/>
        <v>#DIV/0!</v>
      </c>
      <c r="AO32" s="145"/>
      <c r="AP32" s="145"/>
      <c r="AQ32" s="217" t="e">
        <f t="shared" si="44"/>
        <v>#DIV/0!</v>
      </c>
      <c r="AR32" s="277"/>
    </row>
    <row r="33" spans="1:44" ht="30.75" customHeight="1" x14ac:dyDescent="0.25">
      <c r="A33" s="275" t="s">
        <v>363</v>
      </c>
      <c r="B33" s="283" t="s">
        <v>364</v>
      </c>
      <c r="C33" s="276" t="s">
        <v>358</v>
      </c>
      <c r="D33" s="149" t="s">
        <v>41</v>
      </c>
      <c r="E33" s="147">
        <f>E34</f>
        <v>328.7</v>
      </c>
      <c r="F33" s="147">
        <f>F34</f>
        <v>0</v>
      </c>
      <c r="G33" s="217">
        <f t="shared" si="33"/>
        <v>0</v>
      </c>
      <c r="H33" s="147">
        <f>H34</f>
        <v>0</v>
      </c>
      <c r="I33" s="147">
        <f>I34</f>
        <v>0</v>
      </c>
      <c r="J33" s="217" t="e">
        <f t="shared" si="46"/>
        <v>#DIV/0!</v>
      </c>
      <c r="K33" s="147">
        <f>K34</f>
        <v>0</v>
      </c>
      <c r="L33" s="147">
        <f>L34</f>
        <v>0</v>
      </c>
      <c r="M33" s="217" t="e">
        <f t="shared" si="34"/>
        <v>#DIV/0!</v>
      </c>
      <c r="N33" s="147">
        <f>N34</f>
        <v>0</v>
      </c>
      <c r="O33" s="147">
        <f>O34</f>
        <v>0</v>
      </c>
      <c r="P33" s="217" t="e">
        <f t="shared" si="35"/>
        <v>#DIV/0!</v>
      </c>
      <c r="Q33" s="147">
        <f>Q34</f>
        <v>0</v>
      </c>
      <c r="R33" s="147">
        <f>R34</f>
        <v>0</v>
      </c>
      <c r="S33" s="217" t="e">
        <f t="shared" si="36"/>
        <v>#DIV/0!</v>
      </c>
      <c r="T33" s="147">
        <f>T34</f>
        <v>0</v>
      </c>
      <c r="U33" s="147">
        <f>U34</f>
        <v>0</v>
      </c>
      <c r="V33" s="217" t="e">
        <f t="shared" si="37"/>
        <v>#DIV/0!</v>
      </c>
      <c r="W33" s="147">
        <f>W34</f>
        <v>0</v>
      </c>
      <c r="X33" s="147">
        <f>X34</f>
        <v>0</v>
      </c>
      <c r="Y33" s="217" t="e">
        <f t="shared" si="38"/>
        <v>#DIV/0!</v>
      </c>
      <c r="Z33" s="147">
        <f>Z34</f>
        <v>0</v>
      </c>
      <c r="AA33" s="147">
        <f>AA34</f>
        <v>0</v>
      </c>
      <c r="AB33" s="217" t="e">
        <f t="shared" si="39"/>
        <v>#DIV/0!</v>
      </c>
      <c r="AC33" s="147">
        <f>AC34</f>
        <v>0</v>
      </c>
      <c r="AD33" s="147">
        <f>AD34</f>
        <v>0</v>
      </c>
      <c r="AE33" s="217" t="e">
        <f t="shared" si="40"/>
        <v>#DIV/0!</v>
      </c>
      <c r="AF33" s="147">
        <f>AF34</f>
        <v>0</v>
      </c>
      <c r="AG33" s="147">
        <f>AG34</f>
        <v>0</v>
      </c>
      <c r="AH33" s="217" t="e">
        <f t="shared" si="41"/>
        <v>#DIV/0!</v>
      </c>
      <c r="AI33" s="147">
        <f>AI34</f>
        <v>328.7</v>
      </c>
      <c r="AJ33" s="147">
        <f>AJ34</f>
        <v>0</v>
      </c>
      <c r="AK33" s="217">
        <f t="shared" si="42"/>
        <v>0</v>
      </c>
      <c r="AL33" s="147">
        <f>AL34</f>
        <v>0</v>
      </c>
      <c r="AM33" s="147">
        <f>AM34</f>
        <v>0</v>
      </c>
      <c r="AN33" s="217" t="e">
        <f t="shared" si="43"/>
        <v>#DIV/0!</v>
      </c>
      <c r="AO33" s="147">
        <f>AO34</f>
        <v>0</v>
      </c>
      <c r="AP33" s="147">
        <f>AP34</f>
        <v>0</v>
      </c>
      <c r="AQ33" s="217" t="e">
        <f t="shared" si="44"/>
        <v>#DIV/0!</v>
      </c>
      <c r="AR33" s="277"/>
    </row>
    <row r="34" spans="1:44" ht="30.75" customHeight="1" x14ac:dyDescent="0.25">
      <c r="A34" s="275"/>
      <c r="B34" s="283"/>
      <c r="C34" s="276"/>
      <c r="D34" s="165" t="s">
        <v>43</v>
      </c>
      <c r="E34" s="145">
        <f t="shared" ref="E34" si="53">H34+K34+N34+Q34+T34+W34+Z34+AC34+AF34+AI34+AL34+AO34</f>
        <v>328.7</v>
      </c>
      <c r="F34" s="145">
        <f t="shared" ref="F34" si="54">I34+L34+O34+R34+U34+X34+AA34+AD34+AG34+AJ34+AM34+AP34</f>
        <v>0</v>
      </c>
      <c r="G34" s="217">
        <f t="shared" si="33"/>
        <v>0</v>
      </c>
      <c r="H34" s="145"/>
      <c r="I34" s="145"/>
      <c r="J34" s="217" t="e">
        <f t="shared" si="46"/>
        <v>#DIV/0!</v>
      </c>
      <c r="K34" s="145"/>
      <c r="L34" s="145"/>
      <c r="M34" s="217" t="e">
        <f t="shared" si="34"/>
        <v>#DIV/0!</v>
      </c>
      <c r="N34" s="145"/>
      <c r="O34" s="145"/>
      <c r="P34" s="217" t="e">
        <f t="shared" si="35"/>
        <v>#DIV/0!</v>
      </c>
      <c r="Q34" s="145"/>
      <c r="R34" s="145"/>
      <c r="S34" s="217" t="e">
        <f t="shared" si="36"/>
        <v>#DIV/0!</v>
      </c>
      <c r="T34" s="145"/>
      <c r="U34" s="145"/>
      <c r="V34" s="217" t="e">
        <f t="shared" si="37"/>
        <v>#DIV/0!</v>
      </c>
      <c r="W34" s="145"/>
      <c r="X34" s="145"/>
      <c r="Y34" s="217" t="e">
        <f t="shared" si="38"/>
        <v>#DIV/0!</v>
      </c>
      <c r="Z34" s="145"/>
      <c r="AA34" s="145"/>
      <c r="AB34" s="217" t="e">
        <f t="shared" si="39"/>
        <v>#DIV/0!</v>
      </c>
      <c r="AC34" s="145"/>
      <c r="AD34" s="145"/>
      <c r="AE34" s="217" t="e">
        <f t="shared" si="40"/>
        <v>#DIV/0!</v>
      </c>
      <c r="AF34" s="145"/>
      <c r="AG34" s="145"/>
      <c r="AH34" s="217" t="e">
        <f t="shared" si="41"/>
        <v>#DIV/0!</v>
      </c>
      <c r="AI34" s="145">
        <v>328.7</v>
      </c>
      <c r="AJ34" s="145"/>
      <c r="AK34" s="217">
        <f t="shared" si="42"/>
        <v>0</v>
      </c>
      <c r="AL34" s="145"/>
      <c r="AM34" s="145"/>
      <c r="AN34" s="217" t="e">
        <f t="shared" si="43"/>
        <v>#DIV/0!</v>
      </c>
      <c r="AO34" s="145"/>
      <c r="AP34" s="145"/>
      <c r="AQ34" s="217" t="e">
        <f t="shared" si="44"/>
        <v>#DIV/0!</v>
      </c>
      <c r="AR34" s="277"/>
    </row>
    <row r="35" spans="1:44" ht="30.75" customHeight="1" x14ac:dyDescent="0.25">
      <c r="A35" s="275" t="s">
        <v>365</v>
      </c>
      <c r="B35" s="283" t="s">
        <v>366</v>
      </c>
      <c r="C35" s="276" t="s">
        <v>358</v>
      </c>
      <c r="D35" s="149" t="s">
        <v>41</v>
      </c>
      <c r="E35" s="147">
        <f>E36</f>
        <v>7027.4999999999982</v>
      </c>
      <c r="F35" s="147">
        <f>F36</f>
        <v>0</v>
      </c>
      <c r="G35" s="217">
        <f t="shared" si="33"/>
        <v>0</v>
      </c>
      <c r="H35" s="147">
        <f>H36</f>
        <v>0</v>
      </c>
      <c r="I35" s="147">
        <f>I36</f>
        <v>0</v>
      </c>
      <c r="J35" s="217" t="e">
        <f t="shared" si="46"/>
        <v>#DIV/0!</v>
      </c>
      <c r="K35" s="147">
        <f>K36</f>
        <v>0</v>
      </c>
      <c r="L35" s="147">
        <f>L36</f>
        <v>0</v>
      </c>
      <c r="M35" s="217" t="e">
        <f t="shared" si="34"/>
        <v>#DIV/0!</v>
      </c>
      <c r="N35" s="147">
        <f>N36</f>
        <v>0</v>
      </c>
      <c r="O35" s="147">
        <f>O36</f>
        <v>0</v>
      </c>
      <c r="P35" s="217" t="e">
        <f t="shared" si="35"/>
        <v>#DIV/0!</v>
      </c>
      <c r="Q35" s="147">
        <f>Q36</f>
        <v>0</v>
      </c>
      <c r="R35" s="147">
        <f>R36</f>
        <v>0</v>
      </c>
      <c r="S35" s="217" t="e">
        <f t="shared" si="36"/>
        <v>#DIV/0!</v>
      </c>
      <c r="T35" s="147">
        <f>T36</f>
        <v>0</v>
      </c>
      <c r="U35" s="147">
        <f>U36</f>
        <v>0</v>
      </c>
      <c r="V35" s="217" t="e">
        <f t="shared" si="37"/>
        <v>#DIV/0!</v>
      </c>
      <c r="W35" s="147">
        <f>W36</f>
        <v>0</v>
      </c>
      <c r="X35" s="147">
        <f>X36</f>
        <v>0</v>
      </c>
      <c r="Y35" s="217" t="e">
        <f t="shared" si="38"/>
        <v>#DIV/0!</v>
      </c>
      <c r="Z35" s="147">
        <f>Z36</f>
        <v>0</v>
      </c>
      <c r="AA35" s="147">
        <f>AA36</f>
        <v>0</v>
      </c>
      <c r="AB35" s="217" t="e">
        <f t="shared" si="39"/>
        <v>#DIV/0!</v>
      </c>
      <c r="AC35" s="147">
        <f>AC36</f>
        <v>0</v>
      </c>
      <c r="AD35" s="147">
        <f>AD36</f>
        <v>0</v>
      </c>
      <c r="AE35" s="217" t="e">
        <f t="shared" si="40"/>
        <v>#DIV/0!</v>
      </c>
      <c r="AF35" s="147">
        <f>AF36</f>
        <v>0</v>
      </c>
      <c r="AG35" s="147">
        <f>AG36</f>
        <v>0</v>
      </c>
      <c r="AH35" s="217" t="e">
        <f t="shared" si="41"/>
        <v>#DIV/0!</v>
      </c>
      <c r="AI35" s="147">
        <f>AI36</f>
        <v>7027.4999999999982</v>
      </c>
      <c r="AJ35" s="147">
        <f>AJ36</f>
        <v>0</v>
      </c>
      <c r="AK35" s="217">
        <f t="shared" si="42"/>
        <v>0</v>
      </c>
      <c r="AL35" s="147">
        <f>AL36</f>
        <v>0</v>
      </c>
      <c r="AM35" s="147">
        <f>AM36</f>
        <v>0</v>
      </c>
      <c r="AN35" s="217" t="e">
        <f t="shared" si="43"/>
        <v>#DIV/0!</v>
      </c>
      <c r="AO35" s="147">
        <f>AO36</f>
        <v>0</v>
      </c>
      <c r="AP35" s="147">
        <f>AP36</f>
        <v>0</v>
      </c>
      <c r="AQ35" s="217" t="e">
        <f t="shared" si="44"/>
        <v>#DIV/0!</v>
      </c>
      <c r="AR35" s="277"/>
    </row>
    <row r="36" spans="1:44" ht="30.75" customHeight="1" x14ac:dyDescent="0.25">
      <c r="A36" s="275"/>
      <c r="B36" s="283"/>
      <c r="C36" s="276"/>
      <c r="D36" s="165" t="s">
        <v>43</v>
      </c>
      <c r="E36" s="145">
        <f t="shared" ref="E36" si="55">H36+K36+N36+Q36+T36+W36+Z36+AC36+AF36+AI36+AL36+AO36</f>
        <v>7027.4999999999982</v>
      </c>
      <c r="F36" s="145">
        <f t="shared" ref="F36" si="56">I36+L36+O36+R36+U36+X36+AA36+AD36+AG36+AJ36+AM36+AP36</f>
        <v>0</v>
      </c>
      <c r="G36" s="217">
        <f t="shared" si="33"/>
        <v>0</v>
      </c>
      <c r="H36" s="145"/>
      <c r="I36" s="145"/>
      <c r="J36" s="217" t="e">
        <f t="shared" si="46"/>
        <v>#DIV/0!</v>
      </c>
      <c r="K36" s="145"/>
      <c r="L36" s="145"/>
      <c r="M36" s="217" t="e">
        <f t="shared" si="34"/>
        <v>#DIV/0!</v>
      </c>
      <c r="N36" s="145"/>
      <c r="O36" s="145"/>
      <c r="P36" s="217" t="e">
        <f t="shared" si="35"/>
        <v>#DIV/0!</v>
      </c>
      <c r="Q36" s="145"/>
      <c r="R36" s="145"/>
      <c r="S36" s="217" t="e">
        <f t="shared" si="36"/>
        <v>#DIV/0!</v>
      </c>
      <c r="T36" s="145"/>
      <c r="U36" s="145"/>
      <c r="V36" s="217" t="e">
        <f t="shared" si="37"/>
        <v>#DIV/0!</v>
      </c>
      <c r="W36" s="145"/>
      <c r="X36" s="145"/>
      <c r="Y36" s="217" t="e">
        <f t="shared" si="38"/>
        <v>#DIV/0!</v>
      </c>
      <c r="Z36" s="145"/>
      <c r="AA36" s="145"/>
      <c r="AB36" s="217" t="e">
        <f t="shared" si="39"/>
        <v>#DIV/0!</v>
      </c>
      <c r="AC36" s="145"/>
      <c r="AD36" s="145"/>
      <c r="AE36" s="217" t="e">
        <f t="shared" si="40"/>
        <v>#DIV/0!</v>
      </c>
      <c r="AF36" s="145"/>
      <c r="AG36" s="145"/>
      <c r="AH36" s="217" t="e">
        <f t="shared" si="41"/>
        <v>#DIV/0!</v>
      </c>
      <c r="AI36" s="145">
        <f>28995.8-21845.7-122.6</f>
        <v>7027.4999999999982</v>
      </c>
      <c r="AJ36" s="145"/>
      <c r="AK36" s="217">
        <f t="shared" si="42"/>
        <v>0</v>
      </c>
      <c r="AL36" s="145"/>
      <c r="AM36" s="145"/>
      <c r="AN36" s="217" t="e">
        <f t="shared" si="43"/>
        <v>#DIV/0!</v>
      </c>
      <c r="AO36" s="145"/>
      <c r="AP36" s="145"/>
      <c r="AQ36" s="217" t="e">
        <f t="shared" si="44"/>
        <v>#DIV/0!</v>
      </c>
      <c r="AR36" s="277"/>
    </row>
    <row r="37" spans="1:44" ht="30.75" customHeight="1" x14ac:dyDescent="0.25">
      <c r="A37" s="275" t="s">
        <v>367</v>
      </c>
      <c r="B37" s="283" t="s">
        <v>368</v>
      </c>
      <c r="C37" s="276" t="s">
        <v>358</v>
      </c>
      <c r="D37" s="149" t="s">
        <v>41</v>
      </c>
      <c r="E37" s="147">
        <f>E38</f>
        <v>2537.6999999999998</v>
      </c>
      <c r="F37" s="147">
        <f>F38</f>
        <v>0</v>
      </c>
      <c r="G37" s="217">
        <f t="shared" si="33"/>
        <v>0</v>
      </c>
      <c r="H37" s="147">
        <f>H38</f>
        <v>0</v>
      </c>
      <c r="I37" s="147">
        <f>I38</f>
        <v>0</v>
      </c>
      <c r="J37" s="217" t="e">
        <f t="shared" si="46"/>
        <v>#DIV/0!</v>
      </c>
      <c r="K37" s="147">
        <f>K38</f>
        <v>0</v>
      </c>
      <c r="L37" s="147">
        <f>L38</f>
        <v>0</v>
      </c>
      <c r="M37" s="217" t="e">
        <f t="shared" si="34"/>
        <v>#DIV/0!</v>
      </c>
      <c r="N37" s="147">
        <f>N38</f>
        <v>0</v>
      </c>
      <c r="O37" s="147">
        <f>O38</f>
        <v>0</v>
      </c>
      <c r="P37" s="217" t="e">
        <f t="shared" si="35"/>
        <v>#DIV/0!</v>
      </c>
      <c r="Q37" s="147">
        <f>Q38</f>
        <v>0</v>
      </c>
      <c r="R37" s="147">
        <f>R38</f>
        <v>0</v>
      </c>
      <c r="S37" s="217" t="e">
        <f t="shared" si="36"/>
        <v>#DIV/0!</v>
      </c>
      <c r="T37" s="147">
        <f>T38</f>
        <v>0</v>
      </c>
      <c r="U37" s="147">
        <f>U38</f>
        <v>0</v>
      </c>
      <c r="V37" s="217" t="e">
        <f t="shared" si="37"/>
        <v>#DIV/0!</v>
      </c>
      <c r="W37" s="147">
        <f>W38</f>
        <v>0</v>
      </c>
      <c r="X37" s="147">
        <f>X38</f>
        <v>0</v>
      </c>
      <c r="Y37" s="217" t="e">
        <f t="shared" si="38"/>
        <v>#DIV/0!</v>
      </c>
      <c r="Z37" s="147">
        <f>Z38</f>
        <v>0</v>
      </c>
      <c r="AA37" s="147">
        <f>AA38</f>
        <v>0</v>
      </c>
      <c r="AB37" s="217" t="e">
        <f t="shared" si="39"/>
        <v>#DIV/0!</v>
      </c>
      <c r="AC37" s="147">
        <f>AC38</f>
        <v>0</v>
      </c>
      <c r="AD37" s="147">
        <f>AD38</f>
        <v>0</v>
      </c>
      <c r="AE37" s="217" t="e">
        <f t="shared" si="40"/>
        <v>#DIV/0!</v>
      </c>
      <c r="AF37" s="147">
        <f>AF38</f>
        <v>0</v>
      </c>
      <c r="AG37" s="147">
        <f>AG38</f>
        <v>0</v>
      </c>
      <c r="AH37" s="217" t="e">
        <f t="shared" si="41"/>
        <v>#DIV/0!</v>
      </c>
      <c r="AI37" s="147">
        <f>AI38</f>
        <v>2537.6999999999998</v>
      </c>
      <c r="AJ37" s="147">
        <f>AJ38</f>
        <v>0</v>
      </c>
      <c r="AK37" s="217">
        <f t="shared" si="42"/>
        <v>0</v>
      </c>
      <c r="AL37" s="147">
        <f>AL38</f>
        <v>0</v>
      </c>
      <c r="AM37" s="147">
        <f>AM38</f>
        <v>0</v>
      </c>
      <c r="AN37" s="217" t="e">
        <f t="shared" si="43"/>
        <v>#DIV/0!</v>
      </c>
      <c r="AO37" s="147">
        <f>AO38</f>
        <v>0</v>
      </c>
      <c r="AP37" s="147">
        <f>AP38</f>
        <v>0</v>
      </c>
      <c r="AQ37" s="217" t="e">
        <f t="shared" si="44"/>
        <v>#DIV/0!</v>
      </c>
      <c r="AR37" s="277"/>
    </row>
    <row r="38" spans="1:44" ht="30.75" customHeight="1" x14ac:dyDescent="0.25">
      <c r="A38" s="275"/>
      <c r="B38" s="283"/>
      <c r="C38" s="276"/>
      <c r="D38" s="165" t="s">
        <v>43</v>
      </c>
      <c r="E38" s="145">
        <f t="shared" ref="E38" si="57">H38+K38+N38+Q38+T38+W38+Z38+AC38+AF38+AI38+AL38+AO38</f>
        <v>2537.6999999999998</v>
      </c>
      <c r="F38" s="145">
        <f t="shared" ref="F38" si="58">I38+L38+O38+R38+U38+X38+AA38+AD38+AG38+AJ38+AM38+AP38</f>
        <v>0</v>
      </c>
      <c r="G38" s="217">
        <f t="shared" si="33"/>
        <v>0</v>
      </c>
      <c r="H38" s="145"/>
      <c r="I38" s="145"/>
      <c r="J38" s="217" t="e">
        <f t="shared" si="46"/>
        <v>#DIV/0!</v>
      </c>
      <c r="K38" s="145"/>
      <c r="L38" s="145"/>
      <c r="M38" s="217" t="e">
        <f t="shared" si="34"/>
        <v>#DIV/0!</v>
      </c>
      <c r="N38" s="145"/>
      <c r="O38" s="145"/>
      <c r="P38" s="217" t="e">
        <f t="shared" si="35"/>
        <v>#DIV/0!</v>
      </c>
      <c r="Q38" s="145"/>
      <c r="R38" s="145"/>
      <c r="S38" s="217" t="e">
        <f t="shared" si="36"/>
        <v>#DIV/0!</v>
      </c>
      <c r="T38" s="145"/>
      <c r="U38" s="145"/>
      <c r="V38" s="217" t="e">
        <f t="shared" si="37"/>
        <v>#DIV/0!</v>
      </c>
      <c r="W38" s="145"/>
      <c r="X38" s="145"/>
      <c r="Y38" s="217" t="e">
        <f t="shared" si="38"/>
        <v>#DIV/0!</v>
      </c>
      <c r="Z38" s="145"/>
      <c r="AA38" s="145"/>
      <c r="AB38" s="217" t="e">
        <f t="shared" si="39"/>
        <v>#DIV/0!</v>
      </c>
      <c r="AC38" s="145"/>
      <c r="AD38" s="145"/>
      <c r="AE38" s="217" t="e">
        <f t="shared" si="40"/>
        <v>#DIV/0!</v>
      </c>
      <c r="AF38" s="145"/>
      <c r="AG38" s="145"/>
      <c r="AH38" s="217" t="e">
        <f t="shared" si="41"/>
        <v>#DIV/0!</v>
      </c>
      <c r="AI38" s="145">
        <v>2537.6999999999998</v>
      </c>
      <c r="AJ38" s="145"/>
      <c r="AK38" s="217">
        <f t="shared" si="42"/>
        <v>0</v>
      </c>
      <c r="AL38" s="145"/>
      <c r="AM38" s="145"/>
      <c r="AN38" s="217" t="e">
        <f t="shared" si="43"/>
        <v>#DIV/0!</v>
      </c>
      <c r="AO38" s="145"/>
      <c r="AP38" s="145"/>
      <c r="AQ38" s="217" t="e">
        <f t="shared" si="44"/>
        <v>#DIV/0!</v>
      </c>
      <c r="AR38" s="277"/>
    </row>
    <row r="39" spans="1:44" ht="30.75" customHeight="1" x14ac:dyDescent="0.25">
      <c r="A39" s="275" t="s">
        <v>369</v>
      </c>
      <c r="B39" s="283" t="s">
        <v>370</v>
      </c>
      <c r="C39" s="276" t="s">
        <v>358</v>
      </c>
      <c r="D39" s="149" t="s">
        <v>41</v>
      </c>
      <c r="E39" s="147">
        <f>E40</f>
        <v>803.9</v>
      </c>
      <c r="F39" s="147">
        <f>F40</f>
        <v>0</v>
      </c>
      <c r="G39" s="217">
        <f t="shared" ref="G39:G52" si="59">F39/E39</f>
        <v>0</v>
      </c>
      <c r="H39" s="147">
        <f>H40</f>
        <v>0</v>
      </c>
      <c r="I39" s="147">
        <f>I40</f>
        <v>0</v>
      </c>
      <c r="J39" s="217" t="e">
        <f t="shared" ref="J39:J52" si="60">I39/H39</f>
        <v>#DIV/0!</v>
      </c>
      <c r="K39" s="147">
        <f>K40</f>
        <v>0</v>
      </c>
      <c r="L39" s="147">
        <f>L40</f>
        <v>0</v>
      </c>
      <c r="M39" s="217" t="e">
        <f t="shared" ref="M39:M52" si="61">L39/K39</f>
        <v>#DIV/0!</v>
      </c>
      <c r="N39" s="147">
        <f>N40</f>
        <v>0</v>
      </c>
      <c r="O39" s="147">
        <f>O40</f>
        <v>0</v>
      </c>
      <c r="P39" s="217" t="e">
        <f t="shared" ref="P39:P52" si="62">O39/N39</f>
        <v>#DIV/0!</v>
      </c>
      <c r="Q39" s="147">
        <f>Q40</f>
        <v>0</v>
      </c>
      <c r="R39" s="147">
        <f>R40</f>
        <v>0</v>
      </c>
      <c r="S39" s="217" t="e">
        <f t="shared" ref="S39:S52" si="63">R39/Q39</f>
        <v>#DIV/0!</v>
      </c>
      <c r="T39" s="147">
        <f>T40</f>
        <v>0</v>
      </c>
      <c r="U39" s="147">
        <f>U40</f>
        <v>0</v>
      </c>
      <c r="V39" s="217" t="e">
        <f t="shared" ref="V39:V52" si="64">U39/T39</f>
        <v>#DIV/0!</v>
      </c>
      <c r="W39" s="147">
        <f>W40</f>
        <v>0</v>
      </c>
      <c r="X39" s="147">
        <f>X40</f>
        <v>0</v>
      </c>
      <c r="Y39" s="217" t="e">
        <f t="shared" ref="Y39:Y52" si="65">X39/W39</f>
        <v>#DIV/0!</v>
      </c>
      <c r="Z39" s="147">
        <f>Z40</f>
        <v>0</v>
      </c>
      <c r="AA39" s="147">
        <f>AA40</f>
        <v>0</v>
      </c>
      <c r="AB39" s="217" t="e">
        <f t="shared" ref="AB39:AB52" si="66">AA39/Z39</f>
        <v>#DIV/0!</v>
      </c>
      <c r="AC39" s="147">
        <f>AC40</f>
        <v>0</v>
      </c>
      <c r="AD39" s="147">
        <f>AD40</f>
        <v>0</v>
      </c>
      <c r="AE39" s="217" t="e">
        <f t="shared" ref="AE39:AE52" si="67">AD39/AC39</f>
        <v>#DIV/0!</v>
      </c>
      <c r="AF39" s="147">
        <f>AF40</f>
        <v>0</v>
      </c>
      <c r="AG39" s="147">
        <f>AG40</f>
        <v>0</v>
      </c>
      <c r="AH39" s="217" t="e">
        <f t="shared" ref="AH39:AH52" si="68">AG39/AF39</f>
        <v>#DIV/0!</v>
      </c>
      <c r="AI39" s="147">
        <f>AI40</f>
        <v>803.9</v>
      </c>
      <c r="AJ39" s="147">
        <f>AJ40</f>
        <v>0</v>
      </c>
      <c r="AK39" s="217">
        <f t="shared" ref="AK39:AK52" si="69">AJ39/AI39</f>
        <v>0</v>
      </c>
      <c r="AL39" s="147">
        <f>AL40</f>
        <v>0</v>
      </c>
      <c r="AM39" s="147">
        <f>AM40</f>
        <v>0</v>
      </c>
      <c r="AN39" s="217" t="e">
        <f t="shared" ref="AN39:AN52" si="70">AM39/AL39</f>
        <v>#DIV/0!</v>
      </c>
      <c r="AO39" s="147">
        <f>AO40</f>
        <v>0</v>
      </c>
      <c r="AP39" s="147">
        <f>AP40</f>
        <v>0</v>
      </c>
      <c r="AQ39" s="217" t="e">
        <f t="shared" ref="AQ39:AQ52" si="71">AP39/AO39</f>
        <v>#DIV/0!</v>
      </c>
      <c r="AR39" s="277"/>
    </row>
    <row r="40" spans="1:44" ht="30.75" customHeight="1" x14ac:dyDescent="0.25">
      <c r="A40" s="275"/>
      <c r="B40" s="283"/>
      <c r="C40" s="276"/>
      <c r="D40" s="165" t="s">
        <v>43</v>
      </c>
      <c r="E40" s="145">
        <f t="shared" ref="E40" si="72">H40+K40+N40+Q40+T40+W40+Z40+AC40+AF40+AI40+AL40+AO40</f>
        <v>803.9</v>
      </c>
      <c r="F40" s="145">
        <f t="shared" ref="F40" si="73">I40+L40+O40+R40+U40+X40+AA40+AD40+AG40+AJ40+AM40+AP40</f>
        <v>0</v>
      </c>
      <c r="G40" s="217">
        <f t="shared" si="59"/>
        <v>0</v>
      </c>
      <c r="H40" s="145"/>
      <c r="I40" s="145"/>
      <c r="J40" s="217" t="e">
        <f t="shared" si="60"/>
        <v>#DIV/0!</v>
      </c>
      <c r="K40" s="145"/>
      <c r="L40" s="145"/>
      <c r="M40" s="217" t="e">
        <f t="shared" si="61"/>
        <v>#DIV/0!</v>
      </c>
      <c r="N40" s="145"/>
      <c r="O40" s="145"/>
      <c r="P40" s="217" t="e">
        <f t="shared" si="62"/>
        <v>#DIV/0!</v>
      </c>
      <c r="Q40" s="145"/>
      <c r="R40" s="145"/>
      <c r="S40" s="217" t="e">
        <f t="shared" si="63"/>
        <v>#DIV/0!</v>
      </c>
      <c r="T40" s="145"/>
      <c r="U40" s="145"/>
      <c r="V40" s="217" t="e">
        <f t="shared" si="64"/>
        <v>#DIV/0!</v>
      </c>
      <c r="W40" s="145"/>
      <c r="X40" s="145"/>
      <c r="Y40" s="217" t="e">
        <f t="shared" si="65"/>
        <v>#DIV/0!</v>
      </c>
      <c r="Z40" s="145"/>
      <c r="AA40" s="145"/>
      <c r="AB40" s="217" t="e">
        <f t="shared" si="66"/>
        <v>#DIV/0!</v>
      </c>
      <c r="AC40" s="145"/>
      <c r="AD40" s="145"/>
      <c r="AE40" s="217" t="e">
        <f t="shared" si="67"/>
        <v>#DIV/0!</v>
      </c>
      <c r="AF40" s="145"/>
      <c r="AG40" s="145"/>
      <c r="AH40" s="217" t="e">
        <f t="shared" si="68"/>
        <v>#DIV/0!</v>
      </c>
      <c r="AI40" s="145">
        <v>803.9</v>
      </c>
      <c r="AJ40" s="145"/>
      <c r="AK40" s="217">
        <f t="shared" si="69"/>
        <v>0</v>
      </c>
      <c r="AL40" s="145"/>
      <c r="AM40" s="145"/>
      <c r="AN40" s="217" t="e">
        <f t="shared" si="70"/>
        <v>#DIV/0!</v>
      </c>
      <c r="AO40" s="145"/>
      <c r="AP40" s="145"/>
      <c r="AQ40" s="217" t="e">
        <f t="shared" si="71"/>
        <v>#DIV/0!</v>
      </c>
      <c r="AR40" s="277"/>
    </row>
    <row r="41" spans="1:44" ht="30.75" customHeight="1" x14ac:dyDescent="0.25">
      <c r="A41" s="275" t="s">
        <v>371</v>
      </c>
      <c r="B41" s="283" t="s">
        <v>372</v>
      </c>
      <c r="C41" s="276" t="s">
        <v>358</v>
      </c>
      <c r="D41" s="149" t="s">
        <v>41</v>
      </c>
      <c r="E41" s="147">
        <f>E42</f>
        <v>6102.1</v>
      </c>
      <c r="F41" s="147">
        <f>F42</f>
        <v>0</v>
      </c>
      <c r="G41" s="217">
        <f t="shared" si="59"/>
        <v>0</v>
      </c>
      <c r="H41" s="147">
        <f>H42</f>
        <v>0</v>
      </c>
      <c r="I41" s="147">
        <f>I42</f>
        <v>0</v>
      </c>
      <c r="J41" s="217" t="e">
        <f t="shared" si="60"/>
        <v>#DIV/0!</v>
      </c>
      <c r="K41" s="147">
        <f>K42</f>
        <v>0</v>
      </c>
      <c r="L41" s="147">
        <f>L42</f>
        <v>0</v>
      </c>
      <c r="M41" s="217" t="e">
        <f t="shared" si="61"/>
        <v>#DIV/0!</v>
      </c>
      <c r="N41" s="147">
        <f>N42</f>
        <v>0</v>
      </c>
      <c r="O41" s="147">
        <f>O42</f>
        <v>0</v>
      </c>
      <c r="P41" s="217" t="e">
        <f t="shared" si="62"/>
        <v>#DIV/0!</v>
      </c>
      <c r="Q41" s="147">
        <f>Q42</f>
        <v>0</v>
      </c>
      <c r="R41" s="147">
        <f>R42</f>
        <v>0</v>
      </c>
      <c r="S41" s="217" t="e">
        <f t="shared" si="63"/>
        <v>#DIV/0!</v>
      </c>
      <c r="T41" s="147">
        <f>T42</f>
        <v>0</v>
      </c>
      <c r="U41" s="147">
        <f>U42</f>
        <v>0</v>
      </c>
      <c r="V41" s="217" t="e">
        <f t="shared" si="64"/>
        <v>#DIV/0!</v>
      </c>
      <c r="W41" s="147">
        <f>W42</f>
        <v>0</v>
      </c>
      <c r="X41" s="147">
        <f>X42</f>
        <v>0</v>
      </c>
      <c r="Y41" s="217" t="e">
        <f t="shared" si="65"/>
        <v>#DIV/0!</v>
      </c>
      <c r="Z41" s="147">
        <f>Z42</f>
        <v>0</v>
      </c>
      <c r="AA41" s="147">
        <f>AA42</f>
        <v>0</v>
      </c>
      <c r="AB41" s="217" t="e">
        <f t="shared" si="66"/>
        <v>#DIV/0!</v>
      </c>
      <c r="AC41" s="147">
        <f>AC42</f>
        <v>0</v>
      </c>
      <c r="AD41" s="147">
        <f>AD42</f>
        <v>0</v>
      </c>
      <c r="AE41" s="217" t="e">
        <f t="shared" si="67"/>
        <v>#DIV/0!</v>
      </c>
      <c r="AF41" s="147">
        <f>AF42</f>
        <v>0</v>
      </c>
      <c r="AG41" s="147">
        <f>AG42</f>
        <v>0</v>
      </c>
      <c r="AH41" s="217" t="e">
        <f t="shared" si="68"/>
        <v>#DIV/0!</v>
      </c>
      <c r="AI41" s="147">
        <f>AI42</f>
        <v>6102.1</v>
      </c>
      <c r="AJ41" s="147">
        <f>AJ42</f>
        <v>0</v>
      </c>
      <c r="AK41" s="217">
        <f t="shared" si="69"/>
        <v>0</v>
      </c>
      <c r="AL41" s="147">
        <f>AL42</f>
        <v>0</v>
      </c>
      <c r="AM41" s="147">
        <f>AM42</f>
        <v>0</v>
      </c>
      <c r="AN41" s="217" t="e">
        <f t="shared" si="70"/>
        <v>#DIV/0!</v>
      </c>
      <c r="AO41" s="147">
        <f>AO42</f>
        <v>0</v>
      </c>
      <c r="AP41" s="147">
        <f>AP42</f>
        <v>0</v>
      </c>
      <c r="AQ41" s="217" t="e">
        <f t="shared" si="71"/>
        <v>#DIV/0!</v>
      </c>
      <c r="AR41" s="277"/>
    </row>
    <row r="42" spans="1:44" ht="30.75" customHeight="1" x14ac:dyDescent="0.25">
      <c r="A42" s="275"/>
      <c r="B42" s="283"/>
      <c r="C42" s="276"/>
      <c r="D42" s="165" t="s">
        <v>43</v>
      </c>
      <c r="E42" s="145">
        <f t="shared" ref="E42" si="74">H42+K42+N42+Q42+T42+W42+Z42+AC42+AF42+AI42+AL42+AO42</f>
        <v>6102.1</v>
      </c>
      <c r="F42" s="145">
        <f t="shared" ref="F42" si="75">I42+L42+O42+R42+U42+X42+AA42+AD42+AG42+AJ42+AM42+AP42</f>
        <v>0</v>
      </c>
      <c r="G42" s="217">
        <f t="shared" si="59"/>
        <v>0</v>
      </c>
      <c r="H42" s="145"/>
      <c r="I42" s="145"/>
      <c r="J42" s="217" t="e">
        <f t="shared" si="60"/>
        <v>#DIV/0!</v>
      </c>
      <c r="K42" s="145"/>
      <c r="L42" s="145"/>
      <c r="M42" s="217" t="e">
        <f t="shared" si="61"/>
        <v>#DIV/0!</v>
      </c>
      <c r="N42" s="145"/>
      <c r="O42" s="145"/>
      <c r="P42" s="217" t="e">
        <f t="shared" si="62"/>
        <v>#DIV/0!</v>
      </c>
      <c r="Q42" s="145"/>
      <c r="R42" s="145"/>
      <c r="S42" s="217" t="e">
        <f t="shared" si="63"/>
        <v>#DIV/0!</v>
      </c>
      <c r="T42" s="145"/>
      <c r="U42" s="145"/>
      <c r="V42" s="217" t="e">
        <f t="shared" si="64"/>
        <v>#DIV/0!</v>
      </c>
      <c r="W42" s="145"/>
      <c r="X42" s="145"/>
      <c r="Y42" s="217" t="e">
        <f t="shared" si="65"/>
        <v>#DIV/0!</v>
      </c>
      <c r="Z42" s="145"/>
      <c r="AA42" s="145"/>
      <c r="AB42" s="217" t="e">
        <f t="shared" si="66"/>
        <v>#DIV/0!</v>
      </c>
      <c r="AC42" s="145"/>
      <c r="AD42" s="145"/>
      <c r="AE42" s="217" t="e">
        <f t="shared" si="67"/>
        <v>#DIV/0!</v>
      </c>
      <c r="AF42" s="145"/>
      <c r="AG42" s="145"/>
      <c r="AH42" s="217" t="e">
        <f t="shared" si="68"/>
        <v>#DIV/0!</v>
      </c>
      <c r="AI42" s="145">
        <v>6102.1</v>
      </c>
      <c r="AJ42" s="145"/>
      <c r="AK42" s="217">
        <f t="shared" si="69"/>
        <v>0</v>
      </c>
      <c r="AL42" s="145"/>
      <c r="AM42" s="145"/>
      <c r="AN42" s="217" t="e">
        <f t="shared" si="70"/>
        <v>#DIV/0!</v>
      </c>
      <c r="AO42" s="145"/>
      <c r="AP42" s="145"/>
      <c r="AQ42" s="217" t="e">
        <f t="shared" si="71"/>
        <v>#DIV/0!</v>
      </c>
      <c r="AR42" s="277"/>
    </row>
    <row r="43" spans="1:44" ht="30.75" customHeight="1" x14ac:dyDescent="0.25">
      <c r="A43" s="275" t="s">
        <v>373</v>
      </c>
      <c r="B43" s="283" t="s">
        <v>451</v>
      </c>
      <c r="C43" s="276" t="s">
        <v>358</v>
      </c>
      <c r="D43" s="149" t="s">
        <v>41</v>
      </c>
      <c r="E43" s="147">
        <f>E44</f>
        <v>439.6</v>
      </c>
      <c r="F43" s="147">
        <f>F44</f>
        <v>0</v>
      </c>
      <c r="G43" s="217">
        <f t="shared" si="59"/>
        <v>0</v>
      </c>
      <c r="H43" s="147">
        <f>H44</f>
        <v>0</v>
      </c>
      <c r="I43" s="147">
        <f>I44</f>
        <v>0</v>
      </c>
      <c r="J43" s="217" t="e">
        <f t="shared" si="60"/>
        <v>#DIV/0!</v>
      </c>
      <c r="K43" s="147">
        <f>K44</f>
        <v>0</v>
      </c>
      <c r="L43" s="147">
        <f>L44</f>
        <v>0</v>
      </c>
      <c r="M43" s="217" t="e">
        <f t="shared" si="61"/>
        <v>#DIV/0!</v>
      </c>
      <c r="N43" s="147">
        <f>N44</f>
        <v>0</v>
      </c>
      <c r="O43" s="147">
        <f>O44</f>
        <v>0</v>
      </c>
      <c r="P43" s="217" t="e">
        <f t="shared" si="62"/>
        <v>#DIV/0!</v>
      </c>
      <c r="Q43" s="147">
        <f>Q44</f>
        <v>0</v>
      </c>
      <c r="R43" s="147">
        <f>R44</f>
        <v>0</v>
      </c>
      <c r="S43" s="217" t="e">
        <f t="shared" si="63"/>
        <v>#DIV/0!</v>
      </c>
      <c r="T43" s="147">
        <f>T44</f>
        <v>0</v>
      </c>
      <c r="U43" s="147">
        <f>U44</f>
        <v>0</v>
      </c>
      <c r="V43" s="217" t="e">
        <f t="shared" si="64"/>
        <v>#DIV/0!</v>
      </c>
      <c r="W43" s="147">
        <f>W44</f>
        <v>0</v>
      </c>
      <c r="X43" s="147">
        <f>X44</f>
        <v>0</v>
      </c>
      <c r="Y43" s="217" t="e">
        <f t="shared" si="65"/>
        <v>#DIV/0!</v>
      </c>
      <c r="Z43" s="147">
        <f>Z44</f>
        <v>0</v>
      </c>
      <c r="AA43" s="147">
        <f>AA44</f>
        <v>0</v>
      </c>
      <c r="AB43" s="217" t="e">
        <f t="shared" si="66"/>
        <v>#DIV/0!</v>
      </c>
      <c r="AC43" s="147">
        <f>AC44</f>
        <v>0</v>
      </c>
      <c r="AD43" s="147">
        <f>AD44</f>
        <v>0</v>
      </c>
      <c r="AE43" s="217" t="e">
        <f t="shared" si="67"/>
        <v>#DIV/0!</v>
      </c>
      <c r="AF43" s="147">
        <f>AF44</f>
        <v>0</v>
      </c>
      <c r="AG43" s="147">
        <f>AG44</f>
        <v>0</v>
      </c>
      <c r="AH43" s="217" t="e">
        <f t="shared" si="68"/>
        <v>#DIV/0!</v>
      </c>
      <c r="AI43" s="147">
        <f>AI44</f>
        <v>439.6</v>
      </c>
      <c r="AJ43" s="147">
        <f>AJ44</f>
        <v>0</v>
      </c>
      <c r="AK43" s="217">
        <f t="shared" si="69"/>
        <v>0</v>
      </c>
      <c r="AL43" s="147">
        <f>AL44</f>
        <v>0</v>
      </c>
      <c r="AM43" s="147">
        <f>AM44</f>
        <v>0</v>
      </c>
      <c r="AN43" s="217" t="e">
        <f t="shared" si="70"/>
        <v>#DIV/0!</v>
      </c>
      <c r="AO43" s="147">
        <f>AO44</f>
        <v>0</v>
      </c>
      <c r="AP43" s="147">
        <f>AP44</f>
        <v>0</v>
      </c>
      <c r="AQ43" s="217" t="e">
        <f t="shared" si="71"/>
        <v>#DIV/0!</v>
      </c>
      <c r="AR43" s="277"/>
    </row>
    <row r="44" spans="1:44" ht="30.75" customHeight="1" x14ac:dyDescent="0.25">
      <c r="A44" s="275"/>
      <c r="B44" s="283"/>
      <c r="C44" s="276"/>
      <c r="D44" s="165" t="s">
        <v>43</v>
      </c>
      <c r="E44" s="145">
        <f t="shared" ref="E44" si="76">H44+K44+N44+Q44+T44+W44+Z44+AC44+AF44+AI44+AL44+AO44</f>
        <v>439.6</v>
      </c>
      <c r="F44" s="145">
        <f t="shared" ref="F44" si="77">I44+L44+O44+R44+U44+X44+AA44+AD44+AG44+AJ44+AM44+AP44</f>
        <v>0</v>
      </c>
      <c r="G44" s="217">
        <f t="shared" si="59"/>
        <v>0</v>
      </c>
      <c r="H44" s="145"/>
      <c r="I44" s="145"/>
      <c r="J44" s="217" t="e">
        <f t="shared" si="60"/>
        <v>#DIV/0!</v>
      </c>
      <c r="K44" s="145"/>
      <c r="L44" s="145"/>
      <c r="M44" s="217" t="e">
        <f t="shared" si="61"/>
        <v>#DIV/0!</v>
      </c>
      <c r="N44" s="145"/>
      <c r="O44" s="145"/>
      <c r="P44" s="217" t="e">
        <f t="shared" si="62"/>
        <v>#DIV/0!</v>
      </c>
      <c r="Q44" s="145"/>
      <c r="R44" s="145"/>
      <c r="S44" s="217" t="e">
        <f t="shared" si="63"/>
        <v>#DIV/0!</v>
      </c>
      <c r="T44" s="145"/>
      <c r="U44" s="145"/>
      <c r="V44" s="217" t="e">
        <f t="shared" si="64"/>
        <v>#DIV/0!</v>
      </c>
      <c r="W44" s="145"/>
      <c r="X44" s="145"/>
      <c r="Y44" s="217" t="e">
        <f t="shared" si="65"/>
        <v>#DIV/0!</v>
      </c>
      <c r="Z44" s="145"/>
      <c r="AA44" s="145"/>
      <c r="AB44" s="217" t="e">
        <f t="shared" si="66"/>
        <v>#DIV/0!</v>
      </c>
      <c r="AC44" s="145"/>
      <c r="AD44" s="145"/>
      <c r="AE44" s="217" t="e">
        <f t="shared" si="67"/>
        <v>#DIV/0!</v>
      </c>
      <c r="AF44" s="145"/>
      <c r="AG44" s="145"/>
      <c r="AH44" s="217" t="e">
        <f t="shared" si="68"/>
        <v>#DIV/0!</v>
      </c>
      <c r="AI44" s="145">
        <f>829.5-389.9</f>
        <v>439.6</v>
      </c>
      <c r="AJ44" s="145"/>
      <c r="AK44" s="217">
        <f t="shared" si="69"/>
        <v>0</v>
      </c>
      <c r="AL44" s="145"/>
      <c r="AM44" s="145"/>
      <c r="AN44" s="217" t="e">
        <f t="shared" si="70"/>
        <v>#DIV/0!</v>
      </c>
      <c r="AO44" s="145"/>
      <c r="AP44" s="145"/>
      <c r="AQ44" s="217" t="e">
        <f t="shared" si="71"/>
        <v>#DIV/0!</v>
      </c>
      <c r="AR44" s="277"/>
    </row>
    <row r="45" spans="1:44" ht="30.75" customHeight="1" x14ac:dyDescent="0.25">
      <c r="A45" s="275" t="s">
        <v>374</v>
      </c>
      <c r="B45" s="283" t="s">
        <v>375</v>
      </c>
      <c r="C45" s="276" t="s">
        <v>358</v>
      </c>
      <c r="D45" s="149" t="s">
        <v>41</v>
      </c>
      <c r="E45" s="147">
        <f>E46</f>
        <v>21299.8</v>
      </c>
      <c r="F45" s="147">
        <f>F46</f>
        <v>1989.2</v>
      </c>
      <c r="G45" s="217">
        <f t="shared" si="59"/>
        <v>9.3390548268058857E-2</v>
      </c>
      <c r="H45" s="147">
        <f>H46</f>
        <v>0</v>
      </c>
      <c r="I45" s="147">
        <f>I46</f>
        <v>0</v>
      </c>
      <c r="J45" s="217" t="e">
        <f t="shared" si="60"/>
        <v>#DIV/0!</v>
      </c>
      <c r="K45" s="147">
        <f>K46</f>
        <v>0</v>
      </c>
      <c r="L45" s="147">
        <f>L46</f>
        <v>0</v>
      </c>
      <c r="M45" s="217" t="e">
        <f t="shared" si="61"/>
        <v>#DIV/0!</v>
      </c>
      <c r="N45" s="147">
        <f>N46</f>
        <v>1944.2</v>
      </c>
      <c r="O45" s="147">
        <f>O46</f>
        <v>1944.2</v>
      </c>
      <c r="P45" s="217">
        <f t="shared" si="62"/>
        <v>1</v>
      </c>
      <c r="Q45" s="147">
        <f>Q46</f>
        <v>45</v>
      </c>
      <c r="R45" s="147">
        <f>R46</f>
        <v>45</v>
      </c>
      <c r="S45" s="217">
        <f t="shared" si="63"/>
        <v>1</v>
      </c>
      <c r="T45" s="147">
        <f>T46</f>
        <v>0</v>
      </c>
      <c r="U45" s="147">
        <f>U46</f>
        <v>0</v>
      </c>
      <c r="V45" s="217" t="e">
        <f t="shared" si="64"/>
        <v>#DIV/0!</v>
      </c>
      <c r="W45" s="147">
        <f>W46</f>
        <v>0</v>
      </c>
      <c r="X45" s="147">
        <f>X46</f>
        <v>0</v>
      </c>
      <c r="Y45" s="217" t="e">
        <f t="shared" si="65"/>
        <v>#DIV/0!</v>
      </c>
      <c r="Z45" s="147">
        <f>Z46</f>
        <v>0</v>
      </c>
      <c r="AA45" s="147">
        <f>AA46</f>
        <v>0</v>
      </c>
      <c r="AB45" s="217" t="e">
        <f t="shared" si="66"/>
        <v>#DIV/0!</v>
      </c>
      <c r="AC45" s="147">
        <f>AC46</f>
        <v>0</v>
      </c>
      <c r="AD45" s="147">
        <f>AD46</f>
        <v>0</v>
      </c>
      <c r="AE45" s="217" t="e">
        <f t="shared" si="67"/>
        <v>#DIV/0!</v>
      </c>
      <c r="AF45" s="147">
        <f>AF46</f>
        <v>0</v>
      </c>
      <c r="AG45" s="147">
        <f>AG46</f>
        <v>0</v>
      </c>
      <c r="AH45" s="217" t="e">
        <f t="shared" si="68"/>
        <v>#DIV/0!</v>
      </c>
      <c r="AI45" s="147">
        <f>AI46</f>
        <v>1811.3000000000002</v>
      </c>
      <c r="AJ45" s="147">
        <f>AJ46</f>
        <v>0</v>
      </c>
      <c r="AK45" s="217">
        <f t="shared" si="69"/>
        <v>0</v>
      </c>
      <c r="AL45" s="147">
        <f>AL46</f>
        <v>0</v>
      </c>
      <c r="AM45" s="147">
        <f>AM46</f>
        <v>0</v>
      </c>
      <c r="AN45" s="217" t="e">
        <f t="shared" si="70"/>
        <v>#DIV/0!</v>
      </c>
      <c r="AO45" s="147">
        <f>AO46</f>
        <v>17499.3</v>
      </c>
      <c r="AP45" s="147">
        <f>AP46</f>
        <v>0</v>
      </c>
      <c r="AQ45" s="217">
        <f t="shared" si="71"/>
        <v>0</v>
      </c>
      <c r="AR45" s="277"/>
    </row>
    <row r="46" spans="1:44" ht="30.75" customHeight="1" x14ac:dyDescent="0.25">
      <c r="A46" s="275"/>
      <c r="B46" s="283"/>
      <c r="C46" s="276"/>
      <c r="D46" s="165" t="s">
        <v>43</v>
      </c>
      <c r="E46" s="145">
        <f t="shared" ref="E46" si="78">H46+K46+N46+Q46+T46+W46+Z46+AC46+AF46+AI46+AL46+AO46</f>
        <v>21299.8</v>
      </c>
      <c r="F46" s="145">
        <f t="shared" ref="F46" si="79">I46+L46+O46+R46+U46+X46+AA46+AD46+AG46+AJ46+AM46+AP46</f>
        <v>1989.2</v>
      </c>
      <c r="G46" s="217">
        <f t="shared" si="59"/>
        <v>9.3390548268058857E-2</v>
      </c>
      <c r="H46" s="145"/>
      <c r="I46" s="145"/>
      <c r="J46" s="217" t="e">
        <f t="shared" si="60"/>
        <v>#DIV/0!</v>
      </c>
      <c r="K46" s="145"/>
      <c r="L46" s="145"/>
      <c r="M46" s="217" t="e">
        <f t="shared" si="61"/>
        <v>#DIV/0!</v>
      </c>
      <c r="N46" s="145">
        <v>1944.2</v>
      </c>
      <c r="O46" s="145">
        <v>1944.2</v>
      </c>
      <c r="P46" s="217">
        <f t="shared" si="62"/>
        <v>1</v>
      </c>
      <c r="Q46" s="145">
        <v>45</v>
      </c>
      <c r="R46" s="145">
        <v>45</v>
      </c>
      <c r="S46" s="217">
        <f t="shared" si="63"/>
        <v>1</v>
      </c>
      <c r="T46" s="145"/>
      <c r="U46" s="145"/>
      <c r="V46" s="217" t="e">
        <f t="shared" si="64"/>
        <v>#DIV/0!</v>
      </c>
      <c r="W46" s="145"/>
      <c r="X46" s="145"/>
      <c r="Y46" s="217" t="e">
        <f t="shared" si="65"/>
        <v>#DIV/0!</v>
      </c>
      <c r="Z46" s="145"/>
      <c r="AA46" s="145"/>
      <c r="AB46" s="217" t="e">
        <f t="shared" si="66"/>
        <v>#DIV/0!</v>
      </c>
      <c r="AC46" s="145"/>
      <c r="AD46" s="145"/>
      <c r="AE46" s="217" t="e">
        <f t="shared" si="67"/>
        <v>#DIV/0!</v>
      </c>
      <c r="AF46" s="145"/>
      <c r="AG46" s="145"/>
      <c r="AH46" s="217" t="e">
        <f t="shared" si="68"/>
        <v>#DIV/0!</v>
      </c>
      <c r="AI46" s="145">
        <f>2204.3-393</f>
        <v>1811.3000000000002</v>
      </c>
      <c r="AJ46" s="145"/>
      <c r="AK46" s="217">
        <f t="shared" si="69"/>
        <v>0</v>
      </c>
      <c r="AL46" s="145"/>
      <c r="AM46" s="145"/>
      <c r="AN46" s="217" t="e">
        <f t="shared" si="70"/>
        <v>#DIV/0!</v>
      </c>
      <c r="AO46" s="145">
        <f>19488.5-1944.2-45</f>
        <v>17499.3</v>
      </c>
      <c r="AP46" s="145"/>
      <c r="AQ46" s="217">
        <f t="shared" si="71"/>
        <v>0</v>
      </c>
      <c r="AR46" s="277"/>
    </row>
    <row r="47" spans="1:44" ht="30.75" customHeight="1" x14ac:dyDescent="0.25">
      <c r="A47" s="275" t="s">
        <v>376</v>
      </c>
      <c r="B47" s="283" t="s">
        <v>377</v>
      </c>
      <c r="C47" s="276" t="s">
        <v>358</v>
      </c>
      <c r="D47" s="149" t="s">
        <v>41</v>
      </c>
      <c r="E47" s="147">
        <f>E48</f>
        <v>598.70000000000005</v>
      </c>
      <c r="F47" s="147">
        <f>F48</f>
        <v>0</v>
      </c>
      <c r="G47" s="217">
        <f t="shared" si="59"/>
        <v>0</v>
      </c>
      <c r="H47" s="147">
        <f>H48</f>
        <v>0</v>
      </c>
      <c r="I47" s="147">
        <f>I48</f>
        <v>0</v>
      </c>
      <c r="J47" s="217" t="e">
        <f t="shared" si="60"/>
        <v>#DIV/0!</v>
      </c>
      <c r="K47" s="147">
        <f>K48</f>
        <v>0</v>
      </c>
      <c r="L47" s="147">
        <f>L48</f>
        <v>0</v>
      </c>
      <c r="M47" s="217" t="e">
        <f t="shared" si="61"/>
        <v>#DIV/0!</v>
      </c>
      <c r="N47" s="147">
        <f>N48</f>
        <v>0</v>
      </c>
      <c r="O47" s="147">
        <f>O48</f>
        <v>0</v>
      </c>
      <c r="P47" s="217" t="e">
        <f t="shared" si="62"/>
        <v>#DIV/0!</v>
      </c>
      <c r="Q47" s="147">
        <f>Q48</f>
        <v>0</v>
      </c>
      <c r="R47" s="147">
        <f>R48</f>
        <v>0</v>
      </c>
      <c r="S47" s="217" t="e">
        <f t="shared" si="63"/>
        <v>#DIV/0!</v>
      </c>
      <c r="T47" s="147">
        <f>T48</f>
        <v>0</v>
      </c>
      <c r="U47" s="147">
        <f>U48</f>
        <v>0</v>
      </c>
      <c r="V47" s="217" t="e">
        <f t="shared" si="64"/>
        <v>#DIV/0!</v>
      </c>
      <c r="W47" s="147">
        <f>W48</f>
        <v>0</v>
      </c>
      <c r="X47" s="147">
        <f>X48</f>
        <v>0</v>
      </c>
      <c r="Y47" s="217" t="e">
        <f t="shared" si="65"/>
        <v>#DIV/0!</v>
      </c>
      <c r="Z47" s="147">
        <f>Z48</f>
        <v>0</v>
      </c>
      <c r="AA47" s="147">
        <f>AA48</f>
        <v>0</v>
      </c>
      <c r="AB47" s="217" t="e">
        <f t="shared" si="66"/>
        <v>#DIV/0!</v>
      </c>
      <c r="AC47" s="147">
        <f>AC48</f>
        <v>0</v>
      </c>
      <c r="AD47" s="147">
        <f>AD48</f>
        <v>0</v>
      </c>
      <c r="AE47" s="217" t="e">
        <f t="shared" si="67"/>
        <v>#DIV/0!</v>
      </c>
      <c r="AF47" s="147">
        <f>AF48</f>
        <v>0</v>
      </c>
      <c r="AG47" s="147">
        <f>AG48</f>
        <v>0</v>
      </c>
      <c r="AH47" s="217" t="e">
        <f t="shared" si="68"/>
        <v>#DIV/0!</v>
      </c>
      <c r="AI47" s="147">
        <f>AI48</f>
        <v>598.70000000000005</v>
      </c>
      <c r="AJ47" s="147">
        <f>AJ48</f>
        <v>0</v>
      </c>
      <c r="AK47" s="217">
        <f t="shared" si="69"/>
        <v>0</v>
      </c>
      <c r="AL47" s="147">
        <f>AL48</f>
        <v>0</v>
      </c>
      <c r="AM47" s="147">
        <f>AM48</f>
        <v>0</v>
      </c>
      <c r="AN47" s="217" t="e">
        <f t="shared" si="70"/>
        <v>#DIV/0!</v>
      </c>
      <c r="AO47" s="147">
        <f>AO48</f>
        <v>0</v>
      </c>
      <c r="AP47" s="147">
        <f>AP48</f>
        <v>0</v>
      </c>
      <c r="AQ47" s="217" t="e">
        <f t="shared" si="71"/>
        <v>#DIV/0!</v>
      </c>
      <c r="AR47" s="277"/>
    </row>
    <row r="48" spans="1:44" ht="30.75" customHeight="1" x14ac:dyDescent="0.25">
      <c r="A48" s="275"/>
      <c r="B48" s="283"/>
      <c r="C48" s="276"/>
      <c r="D48" s="165" t="s">
        <v>43</v>
      </c>
      <c r="E48" s="145">
        <f t="shared" ref="E48" si="80">H48+K48+N48+Q48+T48+W48+Z48+AC48+AF48+AI48+AL48+AO48</f>
        <v>598.70000000000005</v>
      </c>
      <c r="F48" s="145">
        <f t="shared" ref="F48" si="81">I48+L48+O48+R48+U48+X48+AA48+AD48+AG48+AJ48+AM48+AP48</f>
        <v>0</v>
      </c>
      <c r="G48" s="217">
        <f t="shared" si="59"/>
        <v>0</v>
      </c>
      <c r="H48" s="145"/>
      <c r="I48" s="145"/>
      <c r="J48" s="217" t="e">
        <f t="shared" si="60"/>
        <v>#DIV/0!</v>
      </c>
      <c r="K48" s="145"/>
      <c r="L48" s="145"/>
      <c r="M48" s="217" t="e">
        <f t="shared" si="61"/>
        <v>#DIV/0!</v>
      </c>
      <c r="N48" s="145"/>
      <c r="O48" s="145"/>
      <c r="P48" s="217" t="e">
        <f t="shared" si="62"/>
        <v>#DIV/0!</v>
      </c>
      <c r="Q48" s="145"/>
      <c r="R48" s="145"/>
      <c r="S48" s="217" t="e">
        <f t="shared" si="63"/>
        <v>#DIV/0!</v>
      </c>
      <c r="T48" s="145"/>
      <c r="U48" s="145"/>
      <c r="V48" s="217" t="e">
        <f t="shared" si="64"/>
        <v>#DIV/0!</v>
      </c>
      <c r="W48" s="145"/>
      <c r="X48" s="145"/>
      <c r="Y48" s="217" t="e">
        <f t="shared" si="65"/>
        <v>#DIV/0!</v>
      </c>
      <c r="Z48" s="145"/>
      <c r="AA48" s="145"/>
      <c r="AB48" s="217" t="e">
        <f t="shared" si="66"/>
        <v>#DIV/0!</v>
      </c>
      <c r="AC48" s="145"/>
      <c r="AD48" s="145"/>
      <c r="AE48" s="217" t="e">
        <f t="shared" si="67"/>
        <v>#DIV/0!</v>
      </c>
      <c r="AF48" s="145"/>
      <c r="AG48" s="145"/>
      <c r="AH48" s="217" t="e">
        <f t="shared" si="68"/>
        <v>#DIV/0!</v>
      </c>
      <c r="AI48" s="145">
        <v>598.70000000000005</v>
      </c>
      <c r="AJ48" s="145"/>
      <c r="AK48" s="217">
        <f t="shared" si="69"/>
        <v>0</v>
      </c>
      <c r="AL48" s="145"/>
      <c r="AM48" s="145"/>
      <c r="AN48" s="217" t="e">
        <f t="shared" si="70"/>
        <v>#DIV/0!</v>
      </c>
      <c r="AO48" s="145"/>
      <c r="AP48" s="145"/>
      <c r="AQ48" s="217" t="e">
        <f t="shared" si="71"/>
        <v>#DIV/0!</v>
      </c>
      <c r="AR48" s="277"/>
    </row>
    <row r="49" spans="1:44" ht="30.75" customHeight="1" x14ac:dyDescent="0.25">
      <c r="A49" s="275" t="s">
        <v>379</v>
      </c>
      <c r="B49" s="283" t="s">
        <v>378</v>
      </c>
      <c r="C49" s="276" t="s">
        <v>358</v>
      </c>
      <c r="D49" s="149" t="s">
        <v>41</v>
      </c>
      <c r="E49" s="147">
        <f>E50</f>
        <v>9189.7000000000007</v>
      </c>
      <c r="F49" s="147">
        <f>F50</f>
        <v>0</v>
      </c>
      <c r="G49" s="217">
        <f t="shared" si="59"/>
        <v>0</v>
      </c>
      <c r="H49" s="147">
        <f>H50</f>
        <v>0</v>
      </c>
      <c r="I49" s="147">
        <f>I50</f>
        <v>0</v>
      </c>
      <c r="J49" s="217" t="e">
        <f t="shared" si="60"/>
        <v>#DIV/0!</v>
      </c>
      <c r="K49" s="147">
        <f>K50</f>
        <v>0</v>
      </c>
      <c r="L49" s="147">
        <f>L50</f>
        <v>0</v>
      </c>
      <c r="M49" s="217" t="e">
        <f t="shared" si="61"/>
        <v>#DIV/0!</v>
      </c>
      <c r="N49" s="147">
        <f>N50</f>
        <v>0</v>
      </c>
      <c r="O49" s="147">
        <f>O50</f>
        <v>0</v>
      </c>
      <c r="P49" s="217" t="e">
        <f t="shared" si="62"/>
        <v>#DIV/0!</v>
      </c>
      <c r="Q49" s="147">
        <f>Q50</f>
        <v>0</v>
      </c>
      <c r="R49" s="147">
        <f>R50</f>
        <v>0</v>
      </c>
      <c r="S49" s="217" t="e">
        <f t="shared" si="63"/>
        <v>#DIV/0!</v>
      </c>
      <c r="T49" s="147">
        <f>T50</f>
        <v>0</v>
      </c>
      <c r="U49" s="147">
        <f>U50</f>
        <v>0</v>
      </c>
      <c r="V49" s="217" t="e">
        <f t="shared" si="64"/>
        <v>#DIV/0!</v>
      </c>
      <c r="W49" s="147">
        <f>W50</f>
        <v>0</v>
      </c>
      <c r="X49" s="147">
        <f>X50</f>
        <v>0</v>
      </c>
      <c r="Y49" s="217" t="e">
        <f t="shared" si="65"/>
        <v>#DIV/0!</v>
      </c>
      <c r="Z49" s="147">
        <f>Z50</f>
        <v>0</v>
      </c>
      <c r="AA49" s="147">
        <f>AA50</f>
        <v>0</v>
      </c>
      <c r="AB49" s="217" t="e">
        <f t="shared" si="66"/>
        <v>#DIV/0!</v>
      </c>
      <c r="AC49" s="147">
        <f>AC50</f>
        <v>0</v>
      </c>
      <c r="AD49" s="147">
        <f>AD50</f>
        <v>0</v>
      </c>
      <c r="AE49" s="217" t="e">
        <f t="shared" si="67"/>
        <v>#DIV/0!</v>
      </c>
      <c r="AF49" s="147">
        <f>AF50</f>
        <v>0</v>
      </c>
      <c r="AG49" s="147">
        <f>AG50</f>
        <v>0</v>
      </c>
      <c r="AH49" s="217" t="e">
        <f t="shared" si="68"/>
        <v>#DIV/0!</v>
      </c>
      <c r="AI49" s="147">
        <f>AI50</f>
        <v>9189.7000000000007</v>
      </c>
      <c r="AJ49" s="147">
        <f>AJ50</f>
        <v>0</v>
      </c>
      <c r="AK49" s="217">
        <f t="shared" si="69"/>
        <v>0</v>
      </c>
      <c r="AL49" s="147">
        <f>AL50</f>
        <v>0</v>
      </c>
      <c r="AM49" s="147">
        <f>AM50</f>
        <v>0</v>
      </c>
      <c r="AN49" s="217" t="e">
        <f t="shared" si="70"/>
        <v>#DIV/0!</v>
      </c>
      <c r="AO49" s="147">
        <f>AO50</f>
        <v>0</v>
      </c>
      <c r="AP49" s="147">
        <f>AP50</f>
        <v>0</v>
      </c>
      <c r="AQ49" s="217" t="e">
        <f t="shared" si="71"/>
        <v>#DIV/0!</v>
      </c>
      <c r="AR49" s="277"/>
    </row>
    <row r="50" spans="1:44" ht="37.5" customHeight="1" x14ac:dyDescent="0.25">
      <c r="A50" s="275"/>
      <c r="B50" s="283"/>
      <c r="C50" s="276"/>
      <c r="D50" s="165" t="s">
        <v>43</v>
      </c>
      <c r="E50" s="145">
        <f t="shared" ref="E50" si="82">H50+K50+N50+Q50+T50+W50+Z50+AC50+AF50+AI50+AL50+AO50</f>
        <v>9189.7000000000007</v>
      </c>
      <c r="F50" s="145">
        <f t="shared" ref="F50" si="83">I50+L50+O50+R50+U50+X50+AA50+AD50+AG50+AJ50+AM50+AP50</f>
        <v>0</v>
      </c>
      <c r="G50" s="217">
        <f t="shared" si="59"/>
        <v>0</v>
      </c>
      <c r="H50" s="145"/>
      <c r="I50" s="145"/>
      <c r="J50" s="217" t="e">
        <f t="shared" si="60"/>
        <v>#DIV/0!</v>
      </c>
      <c r="K50" s="145"/>
      <c r="L50" s="145"/>
      <c r="M50" s="217" t="e">
        <f t="shared" si="61"/>
        <v>#DIV/0!</v>
      </c>
      <c r="N50" s="145"/>
      <c r="O50" s="145"/>
      <c r="P50" s="217" t="e">
        <f t="shared" si="62"/>
        <v>#DIV/0!</v>
      </c>
      <c r="Q50" s="145"/>
      <c r="R50" s="145"/>
      <c r="S50" s="217" t="e">
        <f t="shared" si="63"/>
        <v>#DIV/0!</v>
      </c>
      <c r="T50" s="145"/>
      <c r="U50" s="145"/>
      <c r="V50" s="217" t="e">
        <f t="shared" si="64"/>
        <v>#DIV/0!</v>
      </c>
      <c r="W50" s="145"/>
      <c r="X50" s="145"/>
      <c r="Y50" s="217" t="e">
        <f t="shared" si="65"/>
        <v>#DIV/0!</v>
      </c>
      <c r="Z50" s="145"/>
      <c r="AA50" s="145"/>
      <c r="AB50" s="217" t="e">
        <f t="shared" si="66"/>
        <v>#DIV/0!</v>
      </c>
      <c r="AC50" s="145"/>
      <c r="AD50" s="145"/>
      <c r="AE50" s="217" t="e">
        <f t="shared" si="67"/>
        <v>#DIV/0!</v>
      </c>
      <c r="AF50" s="145"/>
      <c r="AG50" s="145"/>
      <c r="AH50" s="217" t="e">
        <f t="shared" si="68"/>
        <v>#DIV/0!</v>
      </c>
      <c r="AI50" s="145">
        <f>11371.2-2181.5</f>
        <v>9189.7000000000007</v>
      </c>
      <c r="AJ50" s="145"/>
      <c r="AK50" s="217">
        <f t="shared" si="69"/>
        <v>0</v>
      </c>
      <c r="AL50" s="145"/>
      <c r="AM50" s="145"/>
      <c r="AN50" s="217" t="e">
        <f t="shared" si="70"/>
        <v>#DIV/0!</v>
      </c>
      <c r="AO50" s="145"/>
      <c r="AP50" s="145"/>
      <c r="AQ50" s="217" t="e">
        <f t="shared" si="71"/>
        <v>#DIV/0!</v>
      </c>
      <c r="AR50" s="277"/>
    </row>
    <row r="51" spans="1:44" ht="30.75" customHeight="1" x14ac:dyDescent="0.25">
      <c r="A51" s="275" t="s">
        <v>381</v>
      </c>
      <c r="B51" s="283" t="s">
        <v>380</v>
      </c>
      <c r="C51" s="276" t="s">
        <v>358</v>
      </c>
      <c r="D51" s="149" t="s">
        <v>41</v>
      </c>
      <c r="E51" s="147">
        <f>E52</f>
        <v>2592.1999999999998</v>
      </c>
      <c r="F51" s="147">
        <f>F52</f>
        <v>0</v>
      </c>
      <c r="G51" s="217">
        <f t="shared" si="59"/>
        <v>0</v>
      </c>
      <c r="H51" s="147">
        <f>H52</f>
        <v>0</v>
      </c>
      <c r="I51" s="147">
        <f>I52</f>
        <v>0</v>
      </c>
      <c r="J51" s="217" t="e">
        <f t="shared" si="60"/>
        <v>#DIV/0!</v>
      </c>
      <c r="K51" s="147">
        <f>K52</f>
        <v>0</v>
      </c>
      <c r="L51" s="147">
        <f>L52</f>
        <v>0</v>
      </c>
      <c r="M51" s="217" t="e">
        <f t="shared" si="61"/>
        <v>#DIV/0!</v>
      </c>
      <c r="N51" s="147">
        <f>N52</f>
        <v>0</v>
      </c>
      <c r="O51" s="147">
        <f>O52</f>
        <v>0</v>
      </c>
      <c r="P51" s="217" t="e">
        <f t="shared" si="62"/>
        <v>#DIV/0!</v>
      </c>
      <c r="Q51" s="147">
        <f>Q52</f>
        <v>0</v>
      </c>
      <c r="R51" s="147">
        <f>R52</f>
        <v>0</v>
      </c>
      <c r="S51" s="217" t="e">
        <f t="shared" si="63"/>
        <v>#DIV/0!</v>
      </c>
      <c r="T51" s="147">
        <f>T52</f>
        <v>0</v>
      </c>
      <c r="U51" s="147">
        <f>U52</f>
        <v>0</v>
      </c>
      <c r="V51" s="217" t="e">
        <f t="shared" si="64"/>
        <v>#DIV/0!</v>
      </c>
      <c r="W51" s="147">
        <f>W52</f>
        <v>0</v>
      </c>
      <c r="X51" s="147">
        <f>X52</f>
        <v>0</v>
      </c>
      <c r="Y51" s="217" t="e">
        <f t="shared" si="65"/>
        <v>#DIV/0!</v>
      </c>
      <c r="Z51" s="147">
        <f>Z52</f>
        <v>0</v>
      </c>
      <c r="AA51" s="147">
        <f>AA52</f>
        <v>0</v>
      </c>
      <c r="AB51" s="217" t="e">
        <f t="shared" si="66"/>
        <v>#DIV/0!</v>
      </c>
      <c r="AC51" s="147">
        <f>AC52</f>
        <v>0</v>
      </c>
      <c r="AD51" s="147">
        <f>AD52</f>
        <v>0</v>
      </c>
      <c r="AE51" s="217" t="e">
        <f t="shared" si="67"/>
        <v>#DIV/0!</v>
      </c>
      <c r="AF51" s="147">
        <f>AF52</f>
        <v>0</v>
      </c>
      <c r="AG51" s="147">
        <f>AG52</f>
        <v>0</v>
      </c>
      <c r="AH51" s="217" t="e">
        <f t="shared" si="68"/>
        <v>#DIV/0!</v>
      </c>
      <c r="AI51" s="147">
        <f>AI52</f>
        <v>2592.1999999999998</v>
      </c>
      <c r="AJ51" s="147">
        <f>AJ52</f>
        <v>0</v>
      </c>
      <c r="AK51" s="217">
        <f t="shared" si="69"/>
        <v>0</v>
      </c>
      <c r="AL51" s="147">
        <f>AL52</f>
        <v>0</v>
      </c>
      <c r="AM51" s="147">
        <f>AM52</f>
        <v>0</v>
      </c>
      <c r="AN51" s="217" t="e">
        <f t="shared" si="70"/>
        <v>#DIV/0!</v>
      </c>
      <c r="AO51" s="147">
        <f>AO52</f>
        <v>0</v>
      </c>
      <c r="AP51" s="147">
        <f>AP52</f>
        <v>0</v>
      </c>
      <c r="AQ51" s="217" t="e">
        <f t="shared" si="71"/>
        <v>#DIV/0!</v>
      </c>
      <c r="AR51" s="277"/>
    </row>
    <row r="52" spans="1:44" ht="30.75" customHeight="1" x14ac:dyDescent="0.25">
      <c r="A52" s="275"/>
      <c r="B52" s="283"/>
      <c r="C52" s="276"/>
      <c r="D52" s="165" t="s">
        <v>43</v>
      </c>
      <c r="E52" s="145">
        <f t="shared" ref="E52" si="84">H52+K52+N52+Q52+T52+W52+Z52+AC52+AF52+AI52+AL52+AO52</f>
        <v>2592.1999999999998</v>
      </c>
      <c r="F52" s="145">
        <f t="shared" ref="F52" si="85">I52+L52+O52+R52+U52+X52+AA52+AD52+AG52+AJ52+AM52+AP52</f>
        <v>0</v>
      </c>
      <c r="G52" s="217">
        <f t="shared" si="59"/>
        <v>0</v>
      </c>
      <c r="H52" s="145"/>
      <c r="I52" s="145"/>
      <c r="J52" s="217" t="e">
        <f t="shared" si="60"/>
        <v>#DIV/0!</v>
      </c>
      <c r="K52" s="145"/>
      <c r="L52" s="145"/>
      <c r="M52" s="217" t="e">
        <f t="shared" si="61"/>
        <v>#DIV/0!</v>
      </c>
      <c r="N52" s="145"/>
      <c r="O52" s="145"/>
      <c r="P52" s="217" t="e">
        <f t="shared" si="62"/>
        <v>#DIV/0!</v>
      </c>
      <c r="Q52" s="145"/>
      <c r="R52" s="145"/>
      <c r="S52" s="217" t="e">
        <f t="shared" si="63"/>
        <v>#DIV/0!</v>
      </c>
      <c r="T52" s="145"/>
      <c r="U52" s="145"/>
      <c r="V52" s="217" t="e">
        <f t="shared" si="64"/>
        <v>#DIV/0!</v>
      </c>
      <c r="W52" s="145"/>
      <c r="X52" s="145"/>
      <c r="Y52" s="217" t="e">
        <f t="shared" si="65"/>
        <v>#DIV/0!</v>
      </c>
      <c r="Z52" s="145"/>
      <c r="AA52" s="145"/>
      <c r="AB52" s="217" t="e">
        <f t="shared" si="66"/>
        <v>#DIV/0!</v>
      </c>
      <c r="AC52" s="145"/>
      <c r="AD52" s="145"/>
      <c r="AE52" s="217" t="e">
        <f t="shared" si="67"/>
        <v>#DIV/0!</v>
      </c>
      <c r="AF52" s="145"/>
      <c r="AG52" s="145"/>
      <c r="AH52" s="217" t="e">
        <f t="shared" si="68"/>
        <v>#DIV/0!</v>
      </c>
      <c r="AI52" s="145">
        <v>2592.1999999999998</v>
      </c>
      <c r="AJ52" s="145"/>
      <c r="AK52" s="217">
        <f t="shared" si="69"/>
        <v>0</v>
      </c>
      <c r="AL52" s="145"/>
      <c r="AM52" s="145"/>
      <c r="AN52" s="217" t="e">
        <f t="shared" si="70"/>
        <v>#DIV/0!</v>
      </c>
      <c r="AO52" s="145"/>
      <c r="AP52" s="145"/>
      <c r="AQ52" s="217" t="e">
        <f t="shared" si="71"/>
        <v>#DIV/0!</v>
      </c>
      <c r="AR52" s="277"/>
    </row>
    <row r="53" spans="1:44" ht="33" customHeight="1" x14ac:dyDescent="0.25">
      <c r="A53" s="275" t="s">
        <v>3</v>
      </c>
      <c r="B53" s="283" t="s">
        <v>323</v>
      </c>
      <c r="C53" s="276" t="s">
        <v>358</v>
      </c>
      <c r="D53" s="149" t="s">
        <v>41</v>
      </c>
      <c r="E53" s="147">
        <f>E54</f>
        <v>0</v>
      </c>
      <c r="F53" s="147">
        <f>F54</f>
        <v>0</v>
      </c>
      <c r="G53" s="217" t="e">
        <f t="shared" si="33"/>
        <v>#DIV/0!</v>
      </c>
      <c r="H53" s="147">
        <f>H54</f>
        <v>0</v>
      </c>
      <c r="I53" s="147">
        <f>I54</f>
        <v>0</v>
      </c>
      <c r="J53" s="217" t="e">
        <f t="shared" si="46"/>
        <v>#DIV/0!</v>
      </c>
      <c r="K53" s="147">
        <f>K54</f>
        <v>0</v>
      </c>
      <c r="L53" s="147">
        <f>L54</f>
        <v>0</v>
      </c>
      <c r="M53" s="217" t="e">
        <f t="shared" si="34"/>
        <v>#DIV/0!</v>
      </c>
      <c r="N53" s="147">
        <f>N54</f>
        <v>0</v>
      </c>
      <c r="O53" s="147">
        <f>O54</f>
        <v>0</v>
      </c>
      <c r="P53" s="217" t="e">
        <f t="shared" si="35"/>
        <v>#DIV/0!</v>
      </c>
      <c r="Q53" s="147">
        <f>Q54</f>
        <v>0</v>
      </c>
      <c r="R53" s="147">
        <f>R54</f>
        <v>0</v>
      </c>
      <c r="S53" s="217" t="e">
        <f t="shared" si="36"/>
        <v>#DIV/0!</v>
      </c>
      <c r="T53" s="147">
        <f>T54</f>
        <v>0</v>
      </c>
      <c r="U53" s="147">
        <f>U54</f>
        <v>0</v>
      </c>
      <c r="V53" s="217" t="e">
        <f t="shared" si="37"/>
        <v>#DIV/0!</v>
      </c>
      <c r="W53" s="147">
        <f>W54</f>
        <v>0</v>
      </c>
      <c r="X53" s="147">
        <f>X54</f>
        <v>0</v>
      </c>
      <c r="Y53" s="217" t="e">
        <f t="shared" si="38"/>
        <v>#DIV/0!</v>
      </c>
      <c r="Z53" s="147">
        <f>Z54</f>
        <v>0</v>
      </c>
      <c r="AA53" s="147">
        <f>AA54</f>
        <v>0</v>
      </c>
      <c r="AB53" s="217" t="e">
        <f t="shared" si="39"/>
        <v>#DIV/0!</v>
      </c>
      <c r="AC53" s="147">
        <f>AC54</f>
        <v>0</v>
      </c>
      <c r="AD53" s="147">
        <f>AD54</f>
        <v>0</v>
      </c>
      <c r="AE53" s="217" t="e">
        <f t="shared" si="40"/>
        <v>#DIV/0!</v>
      </c>
      <c r="AF53" s="147">
        <f>AF54</f>
        <v>0</v>
      </c>
      <c r="AG53" s="147">
        <f>AG54</f>
        <v>0</v>
      </c>
      <c r="AH53" s="217" t="e">
        <f t="shared" si="41"/>
        <v>#DIV/0!</v>
      </c>
      <c r="AI53" s="147">
        <f>AI54</f>
        <v>0</v>
      </c>
      <c r="AJ53" s="147">
        <f>AJ54</f>
        <v>0</v>
      </c>
      <c r="AK53" s="217" t="e">
        <f t="shared" si="42"/>
        <v>#DIV/0!</v>
      </c>
      <c r="AL53" s="147">
        <f>AL54</f>
        <v>0</v>
      </c>
      <c r="AM53" s="147">
        <f>AM54</f>
        <v>0</v>
      </c>
      <c r="AN53" s="217" t="e">
        <f t="shared" si="43"/>
        <v>#DIV/0!</v>
      </c>
      <c r="AO53" s="147">
        <f>AO54</f>
        <v>0</v>
      </c>
      <c r="AP53" s="147">
        <f>AP54</f>
        <v>0</v>
      </c>
      <c r="AQ53" s="217" t="e">
        <f t="shared" si="44"/>
        <v>#DIV/0!</v>
      </c>
      <c r="AR53" s="277"/>
    </row>
    <row r="54" spans="1:44" ht="33" customHeight="1" x14ac:dyDescent="0.25">
      <c r="A54" s="275"/>
      <c r="B54" s="283"/>
      <c r="C54" s="276"/>
      <c r="D54" s="165" t="s">
        <v>43</v>
      </c>
      <c r="E54" s="145">
        <f t="shared" ref="E54" si="86">H54+K54+N54+Q54+T54+W54+Z54+AC54+AF54+AI54+AL54+AO54</f>
        <v>0</v>
      </c>
      <c r="F54" s="145">
        <f t="shared" ref="F54" si="87">I54+L54+O54+R54+U54+X54+AA54+AD54+AG54+AJ54+AM54+AP54</f>
        <v>0</v>
      </c>
      <c r="G54" s="217" t="e">
        <f t="shared" si="33"/>
        <v>#DIV/0!</v>
      </c>
      <c r="H54" s="145"/>
      <c r="I54" s="145"/>
      <c r="J54" s="217" t="e">
        <f t="shared" si="46"/>
        <v>#DIV/0!</v>
      </c>
      <c r="K54" s="145"/>
      <c r="L54" s="145"/>
      <c r="M54" s="217" t="e">
        <f t="shared" si="34"/>
        <v>#DIV/0!</v>
      </c>
      <c r="N54" s="145"/>
      <c r="O54" s="145"/>
      <c r="P54" s="217" t="e">
        <f t="shared" si="35"/>
        <v>#DIV/0!</v>
      </c>
      <c r="Q54" s="145"/>
      <c r="R54" s="145"/>
      <c r="S54" s="217" t="e">
        <f t="shared" si="36"/>
        <v>#DIV/0!</v>
      </c>
      <c r="T54" s="145"/>
      <c r="U54" s="145"/>
      <c r="V54" s="217" t="e">
        <f t="shared" si="37"/>
        <v>#DIV/0!</v>
      </c>
      <c r="W54" s="145"/>
      <c r="X54" s="145"/>
      <c r="Y54" s="217" t="e">
        <f t="shared" si="38"/>
        <v>#DIV/0!</v>
      </c>
      <c r="Z54" s="145"/>
      <c r="AA54" s="145"/>
      <c r="AB54" s="217" t="e">
        <f t="shared" si="39"/>
        <v>#DIV/0!</v>
      </c>
      <c r="AC54" s="145"/>
      <c r="AD54" s="145"/>
      <c r="AE54" s="217" t="e">
        <f t="shared" si="40"/>
        <v>#DIV/0!</v>
      </c>
      <c r="AF54" s="145"/>
      <c r="AG54" s="145"/>
      <c r="AH54" s="217" t="e">
        <f t="shared" si="41"/>
        <v>#DIV/0!</v>
      </c>
      <c r="AI54" s="145"/>
      <c r="AJ54" s="145"/>
      <c r="AK54" s="217" t="e">
        <f t="shared" si="42"/>
        <v>#DIV/0!</v>
      </c>
      <c r="AL54" s="145"/>
      <c r="AM54" s="145"/>
      <c r="AN54" s="217" t="e">
        <f t="shared" si="43"/>
        <v>#DIV/0!</v>
      </c>
      <c r="AO54" s="145"/>
      <c r="AP54" s="145"/>
      <c r="AQ54" s="217" t="e">
        <f t="shared" si="44"/>
        <v>#DIV/0!</v>
      </c>
      <c r="AR54" s="277"/>
    </row>
    <row r="55" spans="1:44" ht="20.25" customHeight="1" x14ac:dyDescent="0.25">
      <c r="A55" s="293"/>
      <c r="B55" s="284" t="s">
        <v>265</v>
      </c>
      <c r="C55" s="276" t="s">
        <v>358</v>
      </c>
      <c r="D55" s="149" t="s">
        <v>41</v>
      </c>
      <c r="E55" s="147">
        <f>E25+E53</f>
        <v>54364.399999999994</v>
      </c>
      <c r="F55" s="147">
        <f>F25+F53</f>
        <v>1989.2</v>
      </c>
      <c r="G55" s="217">
        <f t="shared" si="33"/>
        <v>3.6590121476554514E-2</v>
      </c>
      <c r="H55" s="147">
        <f>H25+H53</f>
        <v>0</v>
      </c>
      <c r="I55" s="147">
        <f>I25+I53</f>
        <v>0</v>
      </c>
      <c r="J55" s="217" t="e">
        <f t="shared" si="46"/>
        <v>#DIV/0!</v>
      </c>
      <c r="K55" s="147">
        <f>K25+K53</f>
        <v>0</v>
      </c>
      <c r="L55" s="147">
        <f>L25+L53</f>
        <v>0</v>
      </c>
      <c r="M55" s="217" t="e">
        <f t="shared" si="34"/>
        <v>#DIV/0!</v>
      </c>
      <c r="N55" s="147">
        <f>N25+N53</f>
        <v>1944.2</v>
      </c>
      <c r="O55" s="147">
        <f>O25+O53</f>
        <v>1944.2</v>
      </c>
      <c r="P55" s="217">
        <f t="shared" si="35"/>
        <v>1</v>
      </c>
      <c r="Q55" s="147">
        <f>Q25+Q53</f>
        <v>45</v>
      </c>
      <c r="R55" s="147">
        <f>R25+R53</f>
        <v>45</v>
      </c>
      <c r="S55" s="217">
        <f t="shared" si="36"/>
        <v>1</v>
      </c>
      <c r="T55" s="147">
        <f>T25+T53</f>
        <v>0</v>
      </c>
      <c r="U55" s="147">
        <f>U25+U53</f>
        <v>0</v>
      </c>
      <c r="V55" s="217" t="e">
        <f t="shared" si="37"/>
        <v>#DIV/0!</v>
      </c>
      <c r="W55" s="147">
        <f>W25+W53</f>
        <v>0</v>
      </c>
      <c r="X55" s="147">
        <f>X25+X53</f>
        <v>0</v>
      </c>
      <c r="Y55" s="217" t="e">
        <f t="shared" si="38"/>
        <v>#DIV/0!</v>
      </c>
      <c r="Z55" s="147">
        <f>Z25+Z53</f>
        <v>0</v>
      </c>
      <c r="AA55" s="147">
        <f>AA25+AA53</f>
        <v>0</v>
      </c>
      <c r="AB55" s="217" t="e">
        <f t="shared" si="39"/>
        <v>#DIV/0!</v>
      </c>
      <c r="AC55" s="147">
        <f>AC25+AC53</f>
        <v>0</v>
      </c>
      <c r="AD55" s="147">
        <f>AD25+AD53</f>
        <v>0</v>
      </c>
      <c r="AE55" s="217" t="e">
        <f t="shared" si="40"/>
        <v>#DIV/0!</v>
      </c>
      <c r="AF55" s="147">
        <f>AF25+AF53</f>
        <v>0</v>
      </c>
      <c r="AG55" s="147">
        <f>AG25+AG53</f>
        <v>0</v>
      </c>
      <c r="AH55" s="217" t="e">
        <f t="shared" si="41"/>
        <v>#DIV/0!</v>
      </c>
      <c r="AI55" s="147">
        <f>AI25+AI53</f>
        <v>34875.899999999994</v>
      </c>
      <c r="AJ55" s="147">
        <f>AJ25+AJ53</f>
        <v>0</v>
      </c>
      <c r="AK55" s="217">
        <f t="shared" si="42"/>
        <v>0</v>
      </c>
      <c r="AL55" s="147">
        <f>AL25+AL53</f>
        <v>0</v>
      </c>
      <c r="AM55" s="147">
        <f>AM25+AM53</f>
        <v>0</v>
      </c>
      <c r="AN55" s="217" t="e">
        <f t="shared" si="43"/>
        <v>#DIV/0!</v>
      </c>
      <c r="AO55" s="147">
        <f>AO25+AO53</f>
        <v>17499.3</v>
      </c>
      <c r="AP55" s="147">
        <f>AP25+AP53</f>
        <v>0</v>
      </c>
      <c r="AQ55" s="217">
        <f t="shared" si="44"/>
        <v>0</v>
      </c>
      <c r="AR55" s="285"/>
    </row>
    <row r="56" spans="1:44" ht="19.7" customHeight="1" x14ac:dyDescent="0.25">
      <c r="A56" s="293"/>
      <c r="B56" s="284"/>
      <c r="C56" s="276"/>
      <c r="D56" s="165" t="s">
        <v>43</v>
      </c>
      <c r="E56" s="147">
        <f>E26+E54</f>
        <v>54364.399999999994</v>
      </c>
      <c r="F56" s="147">
        <f>F26+F54</f>
        <v>1989.2</v>
      </c>
      <c r="G56" s="217">
        <f t="shared" si="33"/>
        <v>3.6590121476554514E-2</v>
      </c>
      <c r="H56" s="147">
        <f>H26+H54</f>
        <v>0</v>
      </c>
      <c r="I56" s="147">
        <f>I26+I54</f>
        <v>0</v>
      </c>
      <c r="J56" s="217" t="e">
        <f t="shared" si="46"/>
        <v>#DIV/0!</v>
      </c>
      <c r="K56" s="147">
        <f>K26+K54</f>
        <v>0</v>
      </c>
      <c r="L56" s="147">
        <f>L26+L54</f>
        <v>0</v>
      </c>
      <c r="M56" s="217" t="e">
        <f t="shared" si="34"/>
        <v>#DIV/0!</v>
      </c>
      <c r="N56" s="147">
        <f>N26+N54</f>
        <v>1944.2</v>
      </c>
      <c r="O56" s="147">
        <f>O26+O54</f>
        <v>1944.2</v>
      </c>
      <c r="P56" s="217">
        <f t="shared" si="35"/>
        <v>1</v>
      </c>
      <c r="Q56" s="147">
        <f>Q26+Q54</f>
        <v>45</v>
      </c>
      <c r="R56" s="147">
        <f>R26+R54</f>
        <v>45</v>
      </c>
      <c r="S56" s="217">
        <f t="shared" si="36"/>
        <v>1</v>
      </c>
      <c r="T56" s="147">
        <f>T26+T54</f>
        <v>0</v>
      </c>
      <c r="U56" s="147">
        <f>U26+U54</f>
        <v>0</v>
      </c>
      <c r="V56" s="217" t="e">
        <f t="shared" si="37"/>
        <v>#DIV/0!</v>
      </c>
      <c r="W56" s="147">
        <f>W26+W54</f>
        <v>0</v>
      </c>
      <c r="X56" s="147">
        <f>X26+X54</f>
        <v>0</v>
      </c>
      <c r="Y56" s="217" t="e">
        <f t="shared" si="38"/>
        <v>#DIV/0!</v>
      </c>
      <c r="Z56" s="147">
        <f>Z26+Z54</f>
        <v>0</v>
      </c>
      <c r="AA56" s="147">
        <f>AA26+AA54</f>
        <v>0</v>
      </c>
      <c r="AB56" s="217" t="e">
        <f t="shared" si="39"/>
        <v>#DIV/0!</v>
      </c>
      <c r="AC56" s="147">
        <f>AC26+AC54</f>
        <v>0</v>
      </c>
      <c r="AD56" s="147">
        <f>AD26+AD54</f>
        <v>0</v>
      </c>
      <c r="AE56" s="217" t="e">
        <f t="shared" si="40"/>
        <v>#DIV/0!</v>
      </c>
      <c r="AF56" s="147">
        <f>AF26+AF54</f>
        <v>0</v>
      </c>
      <c r="AG56" s="147">
        <f>AG26+AG54</f>
        <v>0</v>
      </c>
      <c r="AH56" s="217" t="e">
        <f t="shared" si="41"/>
        <v>#DIV/0!</v>
      </c>
      <c r="AI56" s="147">
        <f>AI26+AI54</f>
        <v>34875.899999999994</v>
      </c>
      <c r="AJ56" s="147">
        <f>AJ26+AJ54</f>
        <v>0</v>
      </c>
      <c r="AK56" s="217">
        <f t="shared" si="42"/>
        <v>0</v>
      </c>
      <c r="AL56" s="147">
        <f>AL26+AL54</f>
        <v>0</v>
      </c>
      <c r="AM56" s="147">
        <f>AM26+AM54</f>
        <v>0</v>
      </c>
      <c r="AN56" s="217" t="e">
        <f t="shared" si="43"/>
        <v>#DIV/0!</v>
      </c>
      <c r="AO56" s="147">
        <f>AO26+AO54</f>
        <v>17499.3</v>
      </c>
      <c r="AP56" s="147">
        <f>AP26+AP54</f>
        <v>0</v>
      </c>
      <c r="AQ56" s="217">
        <f t="shared" si="44"/>
        <v>0</v>
      </c>
      <c r="AR56" s="285"/>
    </row>
    <row r="57" spans="1:44" ht="15.75" x14ac:dyDescent="0.25">
      <c r="A57" s="280" t="s">
        <v>343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</row>
    <row r="58" spans="1:44" ht="42" customHeight="1" x14ac:dyDescent="0.25">
      <c r="A58" s="275" t="s">
        <v>6</v>
      </c>
      <c r="B58" s="276" t="s">
        <v>342</v>
      </c>
      <c r="C58" s="276" t="s">
        <v>384</v>
      </c>
      <c r="D58" s="149" t="s">
        <v>41</v>
      </c>
      <c r="E58" s="147">
        <f>E59</f>
        <v>305137.19999999995</v>
      </c>
      <c r="F58" s="147">
        <f>F59</f>
        <v>0</v>
      </c>
      <c r="G58" s="217">
        <f t="shared" ref="G58:G75" si="88">F58/E58</f>
        <v>0</v>
      </c>
      <c r="H58" s="147">
        <f>H59</f>
        <v>0</v>
      </c>
      <c r="I58" s="147">
        <f>I59</f>
        <v>0</v>
      </c>
      <c r="J58" s="217" t="e">
        <f t="shared" ref="J58:J75" si="89">I58/H58</f>
        <v>#DIV/0!</v>
      </c>
      <c r="K58" s="147">
        <f>K59</f>
        <v>0</v>
      </c>
      <c r="L58" s="147">
        <f>L59</f>
        <v>0</v>
      </c>
      <c r="M58" s="217" t="e">
        <f t="shared" ref="M58:M75" si="90">L58/K58</f>
        <v>#DIV/0!</v>
      </c>
      <c r="N58" s="147">
        <f>N59</f>
        <v>0</v>
      </c>
      <c r="O58" s="147">
        <f>O59</f>
        <v>0</v>
      </c>
      <c r="P58" s="217" t="e">
        <f t="shared" ref="P58:P75" si="91">O58/N58</f>
        <v>#DIV/0!</v>
      </c>
      <c r="Q58" s="147">
        <f>Q59</f>
        <v>0</v>
      </c>
      <c r="R58" s="147">
        <f>R59</f>
        <v>0</v>
      </c>
      <c r="S58" s="217" t="e">
        <f t="shared" ref="S58:S75" si="92">R58/Q58</f>
        <v>#DIV/0!</v>
      </c>
      <c r="T58" s="147">
        <f>T59</f>
        <v>0</v>
      </c>
      <c r="U58" s="147">
        <f>U59</f>
        <v>0</v>
      </c>
      <c r="V58" s="217" t="e">
        <f t="shared" ref="V58:V75" si="93">U58/T58</f>
        <v>#DIV/0!</v>
      </c>
      <c r="W58" s="147">
        <f>W59</f>
        <v>0</v>
      </c>
      <c r="X58" s="147">
        <f>X59</f>
        <v>0</v>
      </c>
      <c r="Y58" s="217" t="e">
        <f t="shared" ref="Y58:Y75" si="94">X58/W58</f>
        <v>#DIV/0!</v>
      </c>
      <c r="Z58" s="147">
        <f>Z59</f>
        <v>0</v>
      </c>
      <c r="AA58" s="147">
        <f>AA59</f>
        <v>0</v>
      </c>
      <c r="AB58" s="217" t="e">
        <f t="shared" ref="AB58:AB75" si="95">AA58/Z58</f>
        <v>#DIV/0!</v>
      </c>
      <c r="AC58" s="147">
        <f>AC59</f>
        <v>0</v>
      </c>
      <c r="AD58" s="147">
        <f>AD59</f>
        <v>0</v>
      </c>
      <c r="AE58" s="217" t="e">
        <f t="shared" ref="AE58:AE75" si="96">AD58/AC58</f>
        <v>#DIV/0!</v>
      </c>
      <c r="AF58" s="147">
        <f>AF59</f>
        <v>0</v>
      </c>
      <c r="AG58" s="147">
        <f>AG59</f>
        <v>0</v>
      </c>
      <c r="AH58" s="217" t="e">
        <f t="shared" ref="AH58:AH75" si="97">AG58/AF58</f>
        <v>#DIV/0!</v>
      </c>
      <c r="AI58" s="147">
        <f>AI59</f>
        <v>0</v>
      </c>
      <c r="AJ58" s="147">
        <f>AJ59</f>
        <v>0</v>
      </c>
      <c r="AK58" s="217" t="e">
        <f t="shared" ref="AK58:AK75" si="98">AJ58/AI58</f>
        <v>#DIV/0!</v>
      </c>
      <c r="AL58" s="147">
        <f>AL59</f>
        <v>0</v>
      </c>
      <c r="AM58" s="147">
        <f>AM59</f>
        <v>0</v>
      </c>
      <c r="AN58" s="217" t="e">
        <f t="shared" ref="AN58:AN75" si="99">AM58/AL58</f>
        <v>#DIV/0!</v>
      </c>
      <c r="AO58" s="147">
        <f>AO59</f>
        <v>305137.19999999995</v>
      </c>
      <c r="AP58" s="147">
        <f>AP59</f>
        <v>0</v>
      </c>
      <c r="AQ58" s="217">
        <f t="shared" ref="AQ58:AQ75" si="100">AP58/AO58</f>
        <v>0</v>
      </c>
      <c r="AR58" s="277"/>
    </row>
    <row r="59" spans="1:44" ht="42" customHeight="1" x14ac:dyDescent="0.25">
      <c r="A59" s="275"/>
      <c r="B59" s="276"/>
      <c r="C59" s="276"/>
      <c r="D59" s="165" t="s">
        <v>43</v>
      </c>
      <c r="E59" s="145">
        <f>H59+K59+N59+Q59+T59+W59+Z59+AC59+AF59+AI59+AL59+AO59</f>
        <v>305137.19999999995</v>
      </c>
      <c r="F59" s="145">
        <f t="shared" ref="F59" si="101">I59+L59+O59+R59+U59+X59+AA59+AD59+AG59+AJ59+AM59+AP59</f>
        <v>0</v>
      </c>
      <c r="G59" s="217">
        <f t="shared" si="88"/>
        <v>0</v>
      </c>
      <c r="H59" s="145">
        <f>H61+H63</f>
        <v>0</v>
      </c>
      <c r="I59" s="145">
        <f>I61+I63</f>
        <v>0</v>
      </c>
      <c r="J59" s="217" t="e">
        <f t="shared" si="89"/>
        <v>#DIV/0!</v>
      </c>
      <c r="K59" s="145">
        <f>K61+K63</f>
        <v>0</v>
      </c>
      <c r="L59" s="145">
        <f>L61+L63</f>
        <v>0</v>
      </c>
      <c r="M59" s="217" t="e">
        <f t="shared" si="90"/>
        <v>#DIV/0!</v>
      </c>
      <c r="N59" s="145">
        <f>N61+N63</f>
        <v>0</v>
      </c>
      <c r="O59" s="145">
        <f>O61+O63</f>
        <v>0</v>
      </c>
      <c r="P59" s="217" t="e">
        <f t="shared" si="91"/>
        <v>#DIV/0!</v>
      </c>
      <c r="Q59" s="145">
        <f>Q61+Q63</f>
        <v>0</v>
      </c>
      <c r="R59" s="145">
        <f>R61+R63</f>
        <v>0</v>
      </c>
      <c r="S59" s="217" t="e">
        <f t="shared" si="92"/>
        <v>#DIV/0!</v>
      </c>
      <c r="T59" s="145">
        <f>T61+T63</f>
        <v>0</v>
      </c>
      <c r="U59" s="145">
        <f>U61+U63</f>
        <v>0</v>
      </c>
      <c r="V59" s="217" t="e">
        <f t="shared" si="93"/>
        <v>#DIV/0!</v>
      </c>
      <c r="W59" s="145">
        <f>W61+W63</f>
        <v>0</v>
      </c>
      <c r="X59" s="145">
        <f>X61+X63</f>
        <v>0</v>
      </c>
      <c r="Y59" s="217" t="e">
        <f t="shared" si="94"/>
        <v>#DIV/0!</v>
      </c>
      <c r="Z59" s="145">
        <f>Z61+Z63</f>
        <v>0</v>
      </c>
      <c r="AA59" s="145">
        <f>AA61+AA63</f>
        <v>0</v>
      </c>
      <c r="AB59" s="217" t="e">
        <f t="shared" si="95"/>
        <v>#DIV/0!</v>
      </c>
      <c r="AC59" s="145">
        <f>AC61+AC63</f>
        <v>0</v>
      </c>
      <c r="AD59" s="145">
        <f>AD61+AD63</f>
        <v>0</v>
      </c>
      <c r="AE59" s="217" t="e">
        <f t="shared" si="96"/>
        <v>#DIV/0!</v>
      </c>
      <c r="AF59" s="145">
        <f>AF61+AF63</f>
        <v>0</v>
      </c>
      <c r="AG59" s="145">
        <f>AG61+AG63</f>
        <v>0</v>
      </c>
      <c r="AH59" s="217" t="e">
        <f t="shared" si="97"/>
        <v>#DIV/0!</v>
      </c>
      <c r="AI59" s="145">
        <f>AI61+AI63</f>
        <v>0</v>
      </c>
      <c r="AJ59" s="145">
        <f>AJ61+AJ63</f>
        <v>0</v>
      </c>
      <c r="AK59" s="217" t="e">
        <f t="shared" si="98"/>
        <v>#DIV/0!</v>
      </c>
      <c r="AL59" s="145">
        <f>AL61+AL63</f>
        <v>0</v>
      </c>
      <c r="AM59" s="145">
        <f>AM61+AM63</f>
        <v>0</v>
      </c>
      <c r="AN59" s="217" t="e">
        <f t="shared" si="99"/>
        <v>#DIV/0!</v>
      </c>
      <c r="AO59" s="145">
        <f>AO61+AO63</f>
        <v>305137.19999999995</v>
      </c>
      <c r="AP59" s="145">
        <f>AP61+AP63</f>
        <v>0</v>
      </c>
      <c r="AQ59" s="217">
        <f t="shared" si="100"/>
        <v>0</v>
      </c>
      <c r="AR59" s="277"/>
    </row>
    <row r="60" spans="1:44" ht="22.15" customHeight="1" x14ac:dyDescent="0.25">
      <c r="A60" s="225" t="s">
        <v>382</v>
      </c>
      <c r="B60" s="281" t="s">
        <v>383</v>
      </c>
      <c r="C60" s="276" t="s">
        <v>384</v>
      </c>
      <c r="D60" s="149" t="s">
        <v>41</v>
      </c>
      <c r="E60" s="147">
        <f>E61</f>
        <v>141134.9</v>
      </c>
      <c r="F60" s="147">
        <f>F61</f>
        <v>0</v>
      </c>
      <c r="G60" s="217">
        <f t="shared" si="88"/>
        <v>0</v>
      </c>
      <c r="H60" s="147">
        <f>H61</f>
        <v>0</v>
      </c>
      <c r="I60" s="147">
        <f>I61</f>
        <v>0</v>
      </c>
      <c r="J60" s="217" t="e">
        <f t="shared" si="89"/>
        <v>#DIV/0!</v>
      </c>
      <c r="K60" s="147">
        <f>K61</f>
        <v>0</v>
      </c>
      <c r="L60" s="147">
        <f>L61</f>
        <v>0</v>
      </c>
      <c r="M60" s="217" t="e">
        <f t="shared" si="90"/>
        <v>#DIV/0!</v>
      </c>
      <c r="N60" s="147">
        <f>N61</f>
        <v>0</v>
      </c>
      <c r="O60" s="147">
        <f>O61</f>
        <v>0</v>
      </c>
      <c r="P60" s="217" t="e">
        <f t="shared" si="91"/>
        <v>#DIV/0!</v>
      </c>
      <c r="Q60" s="147">
        <f>Q61</f>
        <v>0</v>
      </c>
      <c r="R60" s="147">
        <f>R61</f>
        <v>0</v>
      </c>
      <c r="S60" s="217" t="e">
        <f t="shared" si="92"/>
        <v>#DIV/0!</v>
      </c>
      <c r="T60" s="147">
        <f>T61</f>
        <v>0</v>
      </c>
      <c r="U60" s="147">
        <f>U61</f>
        <v>0</v>
      </c>
      <c r="V60" s="217" t="e">
        <f t="shared" si="93"/>
        <v>#DIV/0!</v>
      </c>
      <c r="W60" s="147">
        <f>W61</f>
        <v>0</v>
      </c>
      <c r="X60" s="147">
        <f>X61</f>
        <v>0</v>
      </c>
      <c r="Y60" s="217" t="e">
        <f t="shared" si="94"/>
        <v>#DIV/0!</v>
      </c>
      <c r="Z60" s="147">
        <f>Z61</f>
        <v>0</v>
      </c>
      <c r="AA60" s="147">
        <f>AA61</f>
        <v>0</v>
      </c>
      <c r="AB60" s="217" t="e">
        <f t="shared" si="95"/>
        <v>#DIV/0!</v>
      </c>
      <c r="AC60" s="147">
        <f>AC61</f>
        <v>0</v>
      </c>
      <c r="AD60" s="147">
        <f>AD61</f>
        <v>0</v>
      </c>
      <c r="AE60" s="217" t="e">
        <f t="shared" si="96"/>
        <v>#DIV/0!</v>
      </c>
      <c r="AF60" s="147">
        <f>AF61</f>
        <v>0</v>
      </c>
      <c r="AG60" s="147">
        <f>AG61</f>
        <v>0</v>
      </c>
      <c r="AH60" s="217" t="e">
        <f t="shared" si="97"/>
        <v>#DIV/0!</v>
      </c>
      <c r="AI60" s="147">
        <f>AI61</f>
        <v>0</v>
      </c>
      <c r="AJ60" s="147">
        <f>AJ61</f>
        <v>0</v>
      </c>
      <c r="AK60" s="217" t="e">
        <f t="shared" si="98"/>
        <v>#DIV/0!</v>
      </c>
      <c r="AL60" s="147">
        <f>AL61</f>
        <v>0</v>
      </c>
      <c r="AM60" s="147">
        <f>AM61</f>
        <v>0</v>
      </c>
      <c r="AN60" s="217" t="e">
        <f t="shared" si="99"/>
        <v>#DIV/0!</v>
      </c>
      <c r="AO60" s="147">
        <f>AO61</f>
        <v>141134.9</v>
      </c>
      <c r="AP60" s="147">
        <f>AP61</f>
        <v>0</v>
      </c>
      <c r="AQ60" s="217">
        <f t="shared" si="100"/>
        <v>0</v>
      </c>
      <c r="AR60" s="223"/>
    </row>
    <row r="61" spans="1:44" ht="21.75" customHeight="1" x14ac:dyDescent="0.25">
      <c r="A61" s="226"/>
      <c r="B61" s="282"/>
      <c r="C61" s="276"/>
      <c r="D61" s="165" t="s">
        <v>43</v>
      </c>
      <c r="E61" s="145">
        <f>H61+K61+N61+Q61+T61+W61+Z61+AC61+AF61+AI61+AL61+AO61</f>
        <v>141134.9</v>
      </c>
      <c r="F61" s="145">
        <f>I61+L61+O61+R61+U61+X61+AA61+AD61+AG61+AJ61+AM61+AP61</f>
        <v>0</v>
      </c>
      <c r="G61" s="217">
        <f t="shared" si="88"/>
        <v>0</v>
      </c>
      <c r="H61" s="145"/>
      <c r="I61" s="145"/>
      <c r="J61" s="217" t="e">
        <f t="shared" si="89"/>
        <v>#DIV/0!</v>
      </c>
      <c r="K61" s="145"/>
      <c r="L61" s="145"/>
      <c r="M61" s="217" t="e">
        <f t="shared" si="90"/>
        <v>#DIV/0!</v>
      </c>
      <c r="N61" s="145"/>
      <c r="O61" s="145"/>
      <c r="P61" s="217" t="e">
        <f t="shared" si="91"/>
        <v>#DIV/0!</v>
      </c>
      <c r="Q61" s="145"/>
      <c r="R61" s="145"/>
      <c r="S61" s="217" t="e">
        <f t="shared" si="92"/>
        <v>#DIV/0!</v>
      </c>
      <c r="T61" s="145"/>
      <c r="U61" s="145"/>
      <c r="V61" s="217" t="e">
        <f t="shared" si="93"/>
        <v>#DIV/0!</v>
      </c>
      <c r="W61" s="145"/>
      <c r="X61" s="145"/>
      <c r="Y61" s="217" t="e">
        <f t="shared" si="94"/>
        <v>#DIV/0!</v>
      </c>
      <c r="Z61" s="145"/>
      <c r="AA61" s="145"/>
      <c r="AB61" s="217" t="e">
        <f t="shared" si="95"/>
        <v>#DIV/0!</v>
      </c>
      <c r="AC61" s="145"/>
      <c r="AD61" s="145"/>
      <c r="AE61" s="217" t="e">
        <f t="shared" si="96"/>
        <v>#DIV/0!</v>
      </c>
      <c r="AF61" s="145"/>
      <c r="AG61" s="145"/>
      <c r="AH61" s="217" t="e">
        <f t="shared" si="97"/>
        <v>#DIV/0!</v>
      </c>
      <c r="AI61" s="145"/>
      <c r="AJ61" s="145"/>
      <c r="AK61" s="217" t="e">
        <f t="shared" si="98"/>
        <v>#DIV/0!</v>
      </c>
      <c r="AL61" s="145"/>
      <c r="AM61" s="145"/>
      <c r="AN61" s="217" t="e">
        <f t="shared" si="99"/>
        <v>#DIV/0!</v>
      </c>
      <c r="AO61" s="145">
        <v>141134.9</v>
      </c>
      <c r="AP61" s="145"/>
      <c r="AQ61" s="217">
        <f t="shared" si="100"/>
        <v>0</v>
      </c>
      <c r="AR61" s="224"/>
    </row>
    <row r="62" spans="1:44" ht="22.15" customHeight="1" x14ac:dyDescent="0.25">
      <c r="A62" s="225" t="s">
        <v>385</v>
      </c>
      <c r="B62" s="278" t="s">
        <v>386</v>
      </c>
      <c r="C62" s="276" t="s">
        <v>384</v>
      </c>
      <c r="D62" s="149" t="s">
        <v>41</v>
      </c>
      <c r="E62" s="147">
        <f>E63</f>
        <v>164002.29999999999</v>
      </c>
      <c r="F62" s="147">
        <f>F63</f>
        <v>0</v>
      </c>
      <c r="G62" s="217">
        <f t="shared" ref="G62:G63" si="102">F62/E62</f>
        <v>0</v>
      </c>
      <c r="H62" s="147">
        <f>H63</f>
        <v>0</v>
      </c>
      <c r="I62" s="147">
        <f>I63</f>
        <v>0</v>
      </c>
      <c r="J62" s="217" t="e">
        <f t="shared" ref="J62:J63" si="103">I62/H62</f>
        <v>#DIV/0!</v>
      </c>
      <c r="K62" s="147">
        <f>K63</f>
        <v>0</v>
      </c>
      <c r="L62" s="147">
        <f>L63</f>
        <v>0</v>
      </c>
      <c r="M62" s="217" t="e">
        <f t="shared" ref="M62:M63" si="104">L62/K62</f>
        <v>#DIV/0!</v>
      </c>
      <c r="N62" s="147">
        <f>N63</f>
        <v>0</v>
      </c>
      <c r="O62" s="147">
        <f>O63</f>
        <v>0</v>
      </c>
      <c r="P62" s="217" t="e">
        <f t="shared" ref="P62:P63" si="105">O62/N62</f>
        <v>#DIV/0!</v>
      </c>
      <c r="Q62" s="147">
        <f>Q63</f>
        <v>0</v>
      </c>
      <c r="R62" s="147">
        <f>R63</f>
        <v>0</v>
      </c>
      <c r="S62" s="217" t="e">
        <f t="shared" ref="S62:S63" si="106">R62/Q62</f>
        <v>#DIV/0!</v>
      </c>
      <c r="T62" s="147">
        <f>T63</f>
        <v>0</v>
      </c>
      <c r="U62" s="147">
        <f>U63</f>
        <v>0</v>
      </c>
      <c r="V62" s="217" t="e">
        <f t="shared" ref="V62:V63" si="107">U62/T62</f>
        <v>#DIV/0!</v>
      </c>
      <c r="W62" s="147">
        <f>W63</f>
        <v>0</v>
      </c>
      <c r="X62" s="147">
        <f>X63</f>
        <v>0</v>
      </c>
      <c r="Y62" s="217" t="e">
        <f t="shared" ref="Y62:Y63" si="108">X62/W62</f>
        <v>#DIV/0!</v>
      </c>
      <c r="Z62" s="147">
        <f>Z63</f>
        <v>0</v>
      </c>
      <c r="AA62" s="147">
        <f>AA63</f>
        <v>0</v>
      </c>
      <c r="AB62" s="217" t="e">
        <f t="shared" ref="AB62:AB63" si="109">AA62/Z62</f>
        <v>#DIV/0!</v>
      </c>
      <c r="AC62" s="147">
        <f>AC63</f>
        <v>0</v>
      </c>
      <c r="AD62" s="147">
        <f>AD63</f>
        <v>0</v>
      </c>
      <c r="AE62" s="217" t="e">
        <f t="shared" ref="AE62:AE63" si="110">AD62/AC62</f>
        <v>#DIV/0!</v>
      </c>
      <c r="AF62" s="147">
        <f>AF63</f>
        <v>0</v>
      </c>
      <c r="AG62" s="147">
        <f>AG63</f>
        <v>0</v>
      </c>
      <c r="AH62" s="217" t="e">
        <f t="shared" ref="AH62:AH63" si="111">AG62/AF62</f>
        <v>#DIV/0!</v>
      </c>
      <c r="AI62" s="147">
        <f>AI63</f>
        <v>0</v>
      </c>
      <c r="AJ62" s="147">
        <f>AJ63</f>
        <v>0</v>
      </c>
      <c r="AK62" s="217" t="e">
        <f t="shared" ref="AK62:AK63" si="112">AJ62/AI62</f>
        <v>#DIV/0!</v>
      </c>
      <c r="AL62" s="147">
        <f>AL63</f>
        <v>0</v>
      </c>
      <c r="AM62" s="147">
        <f>AM63</f>
        <v>0</v>
      </c>
      <c r="AN62" s="217" t="e">
        <f t="shared" ref="AN62:AN63" si="113">AM62/AL62</f>
        <v>#DIV/0!</v>
      </c>
      <c r="AO62" s="147">
        <f>AO63</f>
        <v>164002.29999999999</v>
      </c>
      <c r="AP62" s="147">
        <f>AP63</f>
        <v>0</v>
      </c>
      <c r="AQ62" s="217">
        <f t="shared" ref="AQ62:AQ63" si="114">AP62/AO62</f>
        <v>0</v>
      </c>
      <c r="AR62" s="223"/>
    </row>
    <row r="63" spans="1:44" ht="21.75" customHeight="1" x14ac:dyDescent="0.25">
      <c r="A63" s="226"/>
      <c r="B63" s="279"/>
      <c r="C63" s="276"/>
      <c r="D63" s="165" t="s">
        <v>43</v>
      </c>
      <c r="E63" s="145">
        <f>H63+K63+N63+Q63+T63+W63+Z63+AC63+AF63+AI63+AL63+AO63</f>
        <v>164002.29999999999</v>
      </c>
      <c r="F63" s="145">
        <f>I63+L63+O63+R63+U63+X63+AA63+AD63+AG63+AJ63+AM63+AP63</f>
        <v>0</v>
      </c>
      <c r="G63" s="217">
        <f t="shared" si="102"/>
        <v>0</v>
      </c>
      <c r="H63" s="145"/>
      <c r="I63" s="145"/>
      <c r="J63" s="217" t="e">
        <f t="shared" si="103"/>
        <v>#DIV/0!</v>
      </c>
      <c r="K63" s="145"/>
      <c r="L63" s="145"/>
      <c r="M63" s="217" t="e">
        <f t="shared" si="104"/>
        <v>#DIV/0!</v>
      </c>
      <c r="N63" s="145"/>
      <c r="O63" s="145"/>
      <c r="P63" s="217" t="e">
        <f t="shared" si="105"/>
        <v>#DIV/0!</v>
      </c>
      <c r="Q63" s="145"/>
      <c r="R63" s="145"/>
      <c r="S63" s="217" t="e">
        <f t="shared" si="106"/>
        <v>#DIV/0!</v>
      </c>
      <c r="T63" s="145"/>
      <c r="U63" s="145"/>
      <c r="V63" s="217" t="e">
        <f t="shared" si="107"/>
        <v>#DIV/0!</v>
      </c>
      <c r="W63" s="145"/>
      <c r="X63" s="145"/>
      <c r="Y63" s="217" t="e">
        <f t="shared" si="108"/>
        <v>#DIV/0!</v>
      </c>
      <c r="Z63" s="145"/>
      <c r="AA63" s="145"/>
      <c r="AB63" s="217" t="e">
        <f t="shared" si="109"/>
        <v>#DIV/0!</v>
      </c>
      <c r="AC63" s="145"/>
      <c r="AD63" s="145"/>
      <c r="AE63" s="217" t="e">
        <f t="shared" si="110"/>
        <v>#DIV/0!</v>
      </c>
      <c r="AF63" s="145"/>
      <c r="AG63" s="145"/>
      <c r="AH63" s="217" t="e">
        <f t="shared" si="111"/>
        <v>#DIV/0!</v>
      </c>
      <c r="AI63" s="145"/>
      <c r="AJ63" s="145"/>
      <c r="AK63" s="217" t="e">
        <f t="shared" si="112"/>
        <v>#DIV/0!</v>
      </c>
      <c r="AL63" s="145"/>
      <c r="AM63" s="145"/>
      <c r="AN63" s="217" t="e">
        <f t="shared" si="113"/>
        <v>#DIV/0!</v>
      </c>
      <c r="AO63" s="145">
        <v>164002.29999999999</v>
      </c>
      <c r="AP63" s="145"/>
      <c r="AQ63" s="217">
        <f t="shared" si="114"/>
        <v>0</v>
      </c>
      <c r="AR63" s="224"/>
    </row>
    <row r="64" spans="1:44" ht="42" customHeight="1" x14ac:dyDescent="0.25">
      <c r="A64" s="221" t="s">
        <v>7</v>
      </c>
      <c r="B64" s="278" t="s">
        <v>341</v>
      </c>
      <c r="C64" s="276" t="s">
        <v>384</v>
      </c>
      <c r="D64" s="149" t="s">
        <v>41</v>
      </c>
      <c r="E64" s="147">
        <f>E65</f>
        <v>2503</v>
      </c>
      <c r="F64" s="147">
        <f>F65</f>
        <v>174.4</v>
      </c>
      <c r="G64" s="217">
        <f t="shared" si="88"/>
        <v>6.9676388333999209E-2</v>
      </c>
      <c r="H64" s="147">
        <f>H65</f>
        <v>0</v>
      </c>
      <c r="I64" s="147">
        <f>I65</f>
        <v>0</v>
      </c>
      <c r="J64" s="217" t="e">
        <f t="shared" si="89"/>
        <v>#DIV/0!</v>
      </c>
      <c r="K64" s="147">
        <f>K65</f>
        <v>0</v>
      </c>
      <c r="L64" s="147">
        <f>L65</f>
        <v>0</v>
      </c>
      <c r="M64" s="217" t="e">
        <f t="shared" si="90"/>
        <v>#DIV/0!</v>
      </c>
      <c r="N64" s="147">
        <f>N65</f>
        <v>0</v>
      </c>
      <c r="O64" s="147">
        <f>O65</f>
        <v>0</v>
      </c>
      <c r="P64" s="217" t="e">
        <f t="shared" si="91"/>
        <v>#DIV/0!</v>
      </c>
      <c r="Q64" s="147">
        <f>Q65</f>
        <v>174.4</v>
      </c>
      <c r="R64" s="147">
        <f>R65</f>
        <v>174.4</v>
      </c>
      <c r="S64" s="217">
        <f t="shared" si="92"/>
        <v>1</v>
      </c>
      <c r="T64" s="147">
        <f>T65</f>
        <v>0</v>
      </c>
      <c r="U64" s="147">
        <f>U65</f>
        <v>0</v>
      </c>
      <c r="V64" s="217" t="e">
        <f t="shared" si="93"/>
        <v>#DIV/0!</v>
      </c>
      <c r="W64" s="147">
        <f>W65</f>
        <v>0</v>
      </c>
      <c r="X64" s="147">
        <f>X65</f>
        <v>0</v>
      </c>
      <c r="Y64" s="217" t="e">
        <f t="shared" si="94"/>
        <v>#DIV/0!</v>
      </c>
      <c r="Z64" s="147">
        <f>Z65</f>
        <v>748.2</v>
      </c>
      <c r="AA64" s="147">
        <f>AA65</f>
        <v>0</v>
      </c>
      <c r="AB64" s="217">
        <f t="shared" si="95"/>
        <v>0</v>
      </c>
      <c r="AC64" s="147">
        <f>AC65</f>
        <v>0</v>
      </c>
      <c r="AD64" s="147">
        <f>AD65</f>
        <v>0</v>
      </c>
      <c r="AE64" s="217" t="e">
        <f t="shared" si="96"/>
        <v>#DIV/0!</v>
      </c>
      <c r="AF64" s="147">
        <f>AF65</f>
        <v>92.3</v>
      </c>
      <c r="AG64" s="147">
        <f>AG65</f>
        <v>0</v>
      </c>
      <c r="AH64" s="217">
        <f t="shared" si="97"/>
        <v>0</v>
      </c>
      <c r="AI64" s="147">
        <f>AI65</f>
        <v>407.1</v>
      </c>
      <c r="AJ64" s="147">
        <f>AJ65</f>
        <v>0</v>
      </c>
      <c r="AK64" s="217">
        <f t="shared" si="98"/>
        <v>0</v>
      </c>
      <c r="AL64" s="147">
        <f>AL65</f>
        <v>0</v>
      </c>
      <c r="AM64" s="147">
        <f>AM65</f>
        <v>0</v>
      </c>
      <c r="AN64" s="217" t="e">
        <f t="shared" si="99"/>
        <v>#DIV/0!</v>
      </c>
      <c r="AO64" s="147">
        <f>AO65</f>
        <v>1081</v>
      </c>
      <c r="AP64" s="147">
        <f>AP65</f>
        <v>0</v>
      </c>
      <c r="AQ64" s="217">
        <f t="shared" si="100"/>
        <v>0</v>
      </c>
      <c r="AR64" s="223"/>
    </row>
    <row r="65" spans="1:44" ht="42" customHeight="1" x14ac:dyDescent="0.25">
      <c r="A65" s="222"/>
      <c r="B65" s="279"/>
      <c r="C65" s="276"/>
      <c r="D65" s="165" t="s">
        <v>43</v>
      </c>
      <c r="E65" s="145">
        <f>H65+K65+N65+Q65+T65+W65+Z65+AC65+AF65+AI65+AL65+AO65</f>
        <v>2503</v>
      </c>
      <c r="F65" s="145">
        <f t="shared" ref="F65" si="115">I65+L65+O65+R65+U65+X65+AA65+AD65+AG65+AJ65+AM65+AP65</f>
        <v>174.4</v>
      </c>
      <c r="G65" s="217">
        <f t="shared" si="88"/>
        <v>6.9676388333999209E-2</v>
      </c>
      <c r="H65" s="145">
        <f>H67+H69+H73+H71</f>
        <v>0</v>
      </c>
      <c r="I65" s="145">
        <f>I67+I69+I73+I71</f>
        <v>0</v>
      </c>
      <c r="J65" s="217" t="e">
        <f t="shared" si="89"/>
        <v>#DIV/0!</v>
      </c>
      <c r="K65" s="145">
        <f>K67+K69+K73+K71</f>
        <v>0</v>
      </c>
      <c r="L65" s="145">
        <f>L67+L69+L73+L71</f>
        <v>0</v>
      </c>
      <c r="M65" s="217" t="e">
        <f t="shared" si="90"/>
        <v>#DIV/0!</v>
      </c>
      <c r="N65" s="145">
        <f>N67+N69+N73+N71</f>
        <v>0</v>
      </c>
      <c r="O65" s="145">
        <f>O67+O69+O73+O71</f>
        <v>0</v>
      </c>
      <c r="P65" s="217" t="e">
        <f t="shared" si="91"/>
        <v>#DIV/0!</v>
      </c>
      <c r="Q65" s="145">
        <f>Q67+Q69+Q73+Q71</f>
        <v>174.4</v>
      </c>
      <c r="R65" s="145">
        <f>R67+R69+R73+R71</f>
        <v>174.4</v>
      </c>
      <c r="S65" s="217">
        <f t="shared" si="92"/>
        <v>1</v>
      </c>
      <c r="T65" s="145">
        <f>T67+T69+T73+T71</f>
        <v>0</v>
      </c>
      <c r="U65" s="145">
        <f>U67+U69+U73+U71</f>
        <v>0</v>
      </c>
      <c r="V65" s="217" t="e">
        <f t="shared" si="93"/>
        <v>#DIV/0!</v>
      </c>
      <c r="W65" s="145">
        <f>W67+W69+W73+W71</f>
        <v>0</v>
      </c>
      <c r="X65" s="145">
        <f>X67+X69+X73+X71</f>
        <v>0</v>
      </c>
      <c r="Y65" s="217" t="e">
        <f t="shared" si="94"/>
        <v>#DIV/0!</v>
      </c>
      <c r="Z65" s="145">
        <f>Z67+Z69+Z73+Z71</f>
        <v>748.2</v>
      </c>
      <c r="AA65" s="145">
        <f>AA67+AA69+AA73+AA71</f>
        <v>0</v>
      </c>
      <c r="AB65" s="217">
        <f t="shared" si="95"/>
        <v>0</v>
      </c>
      <c r="AC65" s="145">
        <f>AC67+AC69+AC73+AC71</f>
        <v>0</v>
      </c>
      <c r="AD65" s="145">
        <f>AD67+AD69+AD73+AD71</f>
        <v>0</v>
      </c>
      <c r="AE65" s="217" t="e">
        <f t="shared" si="96"/>
        <v>#DIV/0!</v>
      </c>
      <c r="AF65" s="145">
        <f>AF67+AF69+AF73+AF71</f>
        <v>92.3</v>
      </c>
      <c r="AG65" s="145">
        <f>AG67+AG69+AG73+AG71</f>
        <v>0</v>
      </c>
      <c r="AH65" s="217">
        <f t="shared" si="97"/>
        <v>0</v>
      </c>
      <c r="AI65" s="145">
        <f>AI67+AI69+AI73+AI71</f>
        <v>407.1</v>
      </c>
      <c r="AJ65" s="145">
        <f>AJ67+AJ69+AJ73+AJ71</f>
        <v>0</v>
      </c>
      <c r="AK65" s="217">
        <f t="shared" si="98"/>
        <v>0</v>
      </c>
      <c r="AL65" s="145">
        <f>AL67+AL69+AL73+AL71</f>
        <v>0</v>
      </c>
      <c r="AM65" s="145">
        <f>AM67+AM69+AM73+AM71</f>
        <v>0</v>
      </c>
      <c r="AN65" s="217" t="e">
        <f t="shared" si="99"/>
        <v>#DIV/0!</v>
      </c>
      <c r="AO65" s="145">
        <f>AO67+AO69+AO73+AO71</f>
        <v>1081</v>
      </c>
      <c r="AP65" s="145">
        <f>AP67+AP69+AP73+AP71</f>
        <v>0</v>
      </c>
      <c r="AQ65" s="217">
        <f t="shared" si="100"/>
        <v>0</v>
      </c>
      <c r="AR65" s="224"/>
    </row>
    <row r="66" spans="1:44" ht="27" customHeight="1" x14ac:dyDescent="0.25">
      <c r="A66" s="225" t="s">
        <v>387</v>
      </c>
      <c r="B66" s="278" t="s">
        <v>388</v>
      </c>
      <c r="C66" s="276" t="s">
        <v>384</v>
      </c>
      <c r="D66" s="149" t="s">
        <v>41</v>
      </c>
      <c r="E66" s="147">
        <f>E67</f>
        <v>748.2</v>
      </c>
      <c r="F66" s="147">
        <f>F67</f>
        <v>0</v>
      </c>
      <c r="G66" s="217">
        <f t="shared" ref="G66:G71" si="116">F66/E66</f>
        <v>0</v>
      </c>
      <c r="H66" s="147">
        <f>H67</f>
        <v>0</v>
      </c>
      <c r="I66" s="147">
        <f>I67</f>
        <v>0</v>
      </c>
      <c r="J66" s="217" t="e">
        <f t="shared" ref="J66:J71" si="117">I66/H66</f>
        <v>#DIV/0!</v>
      </c>
      <c r="K66" s="147">
        <f>K67</f>
        <v>0</v>
      </c>
      <c r="L66" s="147">
        <f>L67</f>
        <v>0</v>
      </c>
      <c r="M66" s="217" t="e">
        <f t="shared" ref="M66:M71" si="118">L66/K66</f>
        <v>#DIV/0!</v>
      </c>
      <c r="N66" s="147">
        <f>N67</f>
        <v>0</v>
      </c>
      <c r="O66" s="147">
        <f>O67</f>
        <v>0</v>
      </c>
      <c r="P66" s="217" t="e">
        <f t="shared" ref="P66:P71" si="119">O66/N66</f>
        <v>#DIV/0!</v>
      </c>
      <c r="Q66" s="147">
        <f>Q67</f>
        <v>0</v>
      </c>
      <c r="R66" s="147">
        <f>R67</f>
        <v>0</v>
      </c>
      <c r="S66" s="217" t="e">
        <f t="shared" ref="S66:S71" si="120">R66/Q66</f>
        <v>#DIV/0!</v>
      </c>
      <c r="T66" s="147">
        <f>T67</f>
        <v>0</v>
      </c>
      <c r="U66" s="147">
        <f>U67</f>
        <v>0</v>
      </c>
      <c r="V66" s="217" t="e">
        <f t="shared" ref="V66:V71" si="121">U66/T66</f>
        <v>#DIV/0!</v>
      </c>
      <c r="W66" s="147">
        <f>W67</f>
        <v>0</v>
      </c>
      <c r="X66" s="147">
        <f>X67</f>
        <v>0</v>
      </c>
      <c r="Y66" s="217" t="e">
        <f t="shared" ref="Y66:Y71" si="122">X66/W66</f>
        <v>#DIV/0!</v>
      </c>
      <c r="Z66" s="147">
        <f>Z67</f>
        <v>748.2</v>
      </c>
      <c r="AA66" s="147">
        <f>AA67</f>
        <v>0</v>
      </c>
      <c r="AB66" s="217">
        <f t="shared" ref="AB66:AB71" si="123">AA66/Z66</f>
        <v>0</v>
      </c>
      <c r="AC66" s="147">
        <f>AC67</f>
        <v>0</v>
      </c>
      <c r="AD66" s="147">
        <f>AD67</f>
        <v>0</v>
      </c>
      <c r="AE66" s="217" t="e">
        <f t="shared" ref="AE66:AE71" si="124">AD66/AC66</f>
        <v>#DIV/0!</v>
      </c>
      <c r="AF66" s="147">
        <f>AF67</f>
        <v>0</v>
      </c>
      <c r="AG66" s="147">
        <f>AG67</f>
        <v>0</v>
      </c>
      <c r="AH66" s="217" t="e">
        <f t="shared" ref="AH66:AH71" si="125">AG66/AF66</f>
        <v>#DIV/0!</v>
      </c>
      <c r="AI66" s="147">
        <f>AI67</f>
        <v>0</v>
      </c>
      <c r="AJ66" s="147">
        <f>AJ67</f>
        <v>0</v>
      </c>
      <c r="AK66" s="217" t="e">
        <f t="shared" ref="AK66:AK71" si="126">AJ66/AI66</f>
        <v>#DIV/0!</v>
      </c>
      <c r="AL66" s="147">
        <f>AL67</f>
        <v>0</v>
      </c>
      <c r="AM66" s="147">
        <f>AM67</f>
        <v>0</v>
      </c>
      <c r="AN66" s="217" t="e">
        <f t="shared" ref="AN66:AN71" si="127">AM66/AL66</f>
        <v>#DIV/0!</v>
      </c>
      <c r="AO66" s="147">
        <f>AO67</f>
        <v>0</v>
      </c>
      <c r="AP66" s="147">
        <f>AP67</f>
        <v>0</v>
      </c>
      <c r="AQ66" s="217" t="e">
        <f t="shared" ref="AQ66:AQ71" si="128">AP66/AO66</f>
        <v>#DIV/0!</v>
      </c>
      <c r="AR66" s="223"/>
    </row>
    <row r="67" spans="1:44" ht="27" customHeight="1" x14ac:dyDescent="0.25">
      <c r="A67" s="226"/>
      <c r="B67" s="279"/>
      <c r="C67" s="276"/>
      <c r="D67" s="165" t="s">
        <v>43</v>
      </c>
      <c r="E67" s="145">
        <f>H67+K67+N67+Q67+T67+W67+Z67+AC67+AF67+AI67+AL67+AO67</f>
        <v>748.2</v>
      </c>
      <c r="F67" s="145">
        <f>I67+L67+O67+R67+U67+X67+AA67+AD67+AG67+AJ67+AM67+AP67</f>
        <v>0</v>
      </c>
      <c r="G67" s="217">
        <f t="shared" si="116"/>
        <v>0</v>
      </c>
      <c r="H67" s="145"/>
      <c r="I67" s="145"/>
      <c r="J67" s="217" t="e">
        <f t="shared" si="117"/>
        <v>#DIV/0!</v>
      </c>
      <c r="K67" s="145"/>
      <c r="L67" s="145"/>
      <c r="M67" s="217" t="e">
        <f t="shared" si="118"/>
        <v>#DIV/0!</v>
      </c>
      <c r="N67" s="145"/>
      <c r="O67" s="145"/>
      <c r="P67" s="217" t="e">
        <f t="shared" si="119"/>
        <v>#DIV/0!</v>
      </c>
      <c r="Q67" s="145"/>
      <c r="R67" s="145"/>
      <c r="S67" s="217" t="e">
        <f t="shared" si="120"/>
        <v>#DIV/0!</v>
      </c>
      <c r="T67" s="145"/>
      <c r="U67" s="145"/>
      <c r="V67" s="217" t="e">
        <f t="shared" si="121"/>
        <v>#DIV/0!</v>
      </c>
      <c r="W67" s="145"/>
      <c r="X67" s="145"/>
      <c r="Y67" s="217" t="e">
        <f t="shared" si="122"/>
        <v>#DIV/0!</v>
      </c>
      <c r="Z67" s="145">
        <v>748.2</v>
      </c>
      <c r="AA67" s="145"/>
      <c r="AB67" s="217">
        <f t="shared" si="123"/>
        <v>0</v>
      </c>
      <c r="AC67" s="145"/>
      <c r="AD67" s="145"/>
      <c r="AE67" s="217" t="e">
        <f t="shared" si="124"/>
        <v>#DIV/0!</v>
      </c>
      <c r="AF67" s="145"/>
      <c r="AG67" s="145"/>
      <c r="AH67" s="217" t="e">
        <f t="shared" si="125"/>
        <v>#DIV/0!</v>
      </c>
      <c r="AI67" s="145"/>
      <c r="AJ67" s="145"/>
      <c r="AK67" s="217" t="e">
        <f t="shared" si="126"/>
        <v>#DIV/0!</v>
      </c>
      <c r="AL67" s="145"/>
      <c r="AM67" s="145"/>
      <c r="AN67" s="217" t="e">
        <f t="shared" si="127"/>
        <v>#DIV/0!</v>
      </c>
      <c r="AO67" s="145"/>
      <c r="AP67" s="145"/>
      <c r="AQ67" s="217" t="e">
        <f t="shared" si="128"/>
        <v>#DIV/0!</v>
      </c>
      <c r="AR67" s="224"/>
    </row>
    <row r="68" spans="1:44" ht="35.25" customHeight="1" x14ac:dyDescent="0.25">
      <c r="A68" s="225" t="s">
        <v>389</v>
      </c>
      <c r="B68" s="278" t="s">
        <v>390</v>
      </c>
      <c r="C68" s="276" t="s">
        <v>384</v>
      </c>
      <c r="D68" s="149" t="s">
        <v>41</v>
      </c>
      <c r="E68" s="147">
        <f>E69</f>
        <v>92.3</v>
      </c>
      <c r="F68" s="147">
        <f>F69</f>
        <v>0</v>
      </c>
      <c r="G68" s="217">
        <f t="shared" si="116"/>
        <v>0</v>
      </c>
      <c r="H68" s="147">
        <f>H69</f>
        <v>0</v>
      </c>
      <c r="I68" s="147">
        <f>I69</f>
        <v>0</v>
      </c>
      <c r="J68" s="217" t="e">
        <f t="shared" si="117"/>
        <v>#DIV/0!</v>
      </c>
      <c r="K68" s="147">
        <f>K69</f>
        <v>0</v>
      </c>
      <c r="L68" s="147">
        <f>L69</f>
        <v>0</v>
      </c>
      <c r="M68" s="217" t="e">
        <f t="shared" si="118"/>
        <v>#DIV/0!</v>
      </c>
      <c r="N68" s="147">
        <f>N69</f>
        <v>0</v>
      </c>
      <c r="O68" s="147">
        <f>O69</f>
        <v>0</v>
      </c>
      <c r="P68" s="217" t="e">
        <f t="shared" si="119"/>
        <v>#DIV/0!</v>
      </c>
      <c r="Q68" s="147">
        <f>Q69</f>
        <v>0</v>
      </c>
      <c r="R68" s="147">
        <f>R69</f>
        <v>0</v>
      </c>
      <c r="S68" s="217" t="e">
        <f t="shared" si="120"/>
        <v>#DIV/0!</v>
      </c>
      <c r="T68" s="147">
        <f>T69</f>
        <v>0</v>
      </c>
      <c r="U68" s="147">
        <f>U69</f>
        <v>0</v>
      </c>
      <c r="V68" s="217" t="e">
        <f t="shared" si="121"/>
        <v>#DIV/0!</v>
      </c>
      <c r="W68" s="147">
        <f>W69</f>
        <v>0</v>
      </c>
      <c r="X68" s="147">
        <f>X69</f>
        <v>0</v>
      </c>
      <c r="Y68" s="217" t="e">
        <f t="shared" si="122"/>
        <v>#DIV/0!</v>
      </c>
      <c r="Z68" s="147">
        <f>Z69</f>
        <v>0</v>
      </c>
      <c r="AA68" s="147">
        <f>AA69</f>
        <v>0</v>
      </c>
      <c r="AB68" s="217" t="e">
        <f t="shared" si="123"/>
        <v>#DIV/0!</v>
      </c>
      <c r="AC68" s="147">
        <f>AC69</f>
        <v>0</v>
      </c>
      <c r="AD68" s="147">
        <f>AD69</f>
        <v>0</v>
      </c>
      <c r="AE68" s="217" t="e">
        <f t="shared" si="124"/>
        <v>#DIV/0!</v>
      </c>
      <c r="AF68" s="147">
        <f>AF69</f>
        <v>92.3</v>
      </c>
      <c r="AG68" s="147">
        <f>AG69</f>
        <v>0</v>
      </c>
      <c r="AH68" s="217">
        <f t="shared" si="125"/>
        <v>0</v>
      </c>
      <c r="AI68" s="147">
        <f>AI69</f>
        <v>0</v>
      </c>
      <c r="AJ68" s="147">
        <f>AJ69</f>
        <v>0</v>
      </c>
      <c r="AK68" s="217" t="e">
        <f t="shared" si="126"/>
        <v>#DIV/0!</v>
      </c>
      <c r="AL68" s="147">
        <f>AL69</f>
        <v>0</v>
      </c>
      <c r="AM68" s="147">
        <f>AM69</f>
        <v>0</v>
      </c>
      <c r="AN68" s="217" t="e">
        <f t="shared" si="127"/>
        <v>#DIV/0!</v>
      </c>
      <c r="AO68" s="147">
        <f>AO69</f>
        <v>0</v>
      </c>
      <c r="AP68" s="147">
        <f>AP69</f>
        <v>0</v>
      </c>
      <c r="AQ68" s="217" t="e">
        <f t="shared" si="128"/>
        <v>#DIV/0!</v>
      </c>
      <c r="AR68" s="223"/>
    </row>
    <row r="69" spans="1:44" ht="35.25" customHeight="1" x14ac:dyDescent="0.25">
      <c r="A69" s="226"/>
      <c r="B69" s="279"/>
      <c r="C69" s="276"/>
      <c r="D69" s="165" t="s">
        <v>43</v>
      </c>
      <c r="E69" s="145">
        <f>H69+K69+N69+Q69+T69+W69+Z69+AC69+AF69+AI69+AL69+AO69</f>
        <v>92.3</v>
      </c>
      <c r="F69" s="145">
        <f>I69+L69+O69+R69+U69+X69+AA69+AD69+AG69+AJ69+AM69+AP69</f>
        <v>0</v>
      </c>
      <c r="G69" s="217">
        <f t="shared" si="116"/>
        <v>0</v>
      </c>
      <c r="H69" s="145"/>
      <c r="I69" s="145"/>
      <c r="J69" s="217" t="e">
        <f t="shared" si="117"/>
        <v>#DIV/0!</v>
      </c>
      <c r="K69" s="145"/>
      <c r="L69" s="145"/>
      <c r="M69" s="217" t="e">
        <f t="shared" si="118"/>
        <v>#DIV/0!</v>
      </c>
      <c r="N69" s="145"/>
      <c r="O69" s="145"/>
      <c r="P69" s="217" t="e">
        <f t="shared" si="119"/>
        <v>#DIV/0!</v>
      </c>
      <c r="Q69" s="145"/>
      <c r="R69" s="145"/>
      <c r="S69" s="217" t="e">
        <f t="shared" si="120"/>
        <v>#DIV/0!</v>
      </c>
      <c r="T69" s="145"/>
      <c r="U69" s="145"/>
      <c r="V69" s="217" t="e">
        <f t="shared" si="121"/>
        <v>#DIV/0!</v>
      </c>
      <c r="W69" s="145"/>
      <c r="X69" s="145"/>
      <c r="Y69" s="217" t="e">
        <f t="shared" si="122"/>
        <v>#DIV/0!</v>
      </c>
      <c r="Z69" s="145"/>
      <c r="AA69" s="145"/>
      <c r="AB69" s="217" t="e">
        <f t="shared" si="123"/>
        <v>#DIV/0!</v>
      </c>
      <c r="AC69" s="145"/>
      <c r="AD69" s="145"/>
      <c r="AE69" s="217" t="e">
        <f t="shared" si="124"/>
        <v>#DIV/0!</v>
      </c>
      <c r="AF69" s="145">
        <v>92.3</v>
      </c>
      <c r="AG69" s="145"/>
      <c r="AH69" s="217">
        <f t="shared" si="125"/>
        <v>0</v>
      </c>
      <c r="AI69" s="145"/>
      <c r="AJ69" s="145"/>
      <c r="AK69" s="217" t="e">
        <f t="shared" si="126"/>
        <v>#DIV/0!</v>
      </c>
      <c r="AL69" s="145"/>
      <c r="AM69" s="145"/>
      <c r="AN69" s="217" t="e">
        <f t="shared" si="127"/>
        <v>#DIV/0!</v>
      </c>
      <c r="AO69" s="145"/>
      <c r="AP69" s="145"/>
      <c r="AQ69" s="217" t="e">
        <f t="shared" si="128"/>
        <v>#DIV/0!</v>
      </c>
      <c r="AR69" s="224"/>
    </row>
    <row r="70" spans="1:44" ht="49.5" customHeight="1" x14ac:dyDescent="0.25">
      <c r="A70" s="225" t="s">
        <v>391</v>
      </c>
      <c r="B70" s="278" t="s">
        <v>392</v>
      </c>
      <c r="C70" s="276" t="s">
        <v>384</v>
      </c>
      <c r="D70" s="149" t="s">
        <v>41</v>
      </c>
      <c r="E70" s="147">
        <f>E71</f>
        <v>581.5</v>
      </c>
      <c r="F70" s="147">
        <f>F71</f>
        <v>174.4</v>
      </c>
      <c r="G70" s="217">
        <f t="shared" si="116"/>
        <v>0.29991401547721414</v>
      </c>
      <c r="H70" s="147">
        <f>H71</f>
        <v>0</v>
      </c>
      <c r="I70" s="147">
        <f>I71</f>
        <v>0</v>
      </c>
      <c r="J70" s="217" t="e">
        <f t="shared" si="117"/>
        <v>#DIV/0!</v>
      </c>
      <c r="K70" s="147">
        <f>K71</f>
        <v>0</v>
      </c>
      <c r="L70" s="147">
        <f>L71</f>
        <v>0</v>
      </c>
      <c r="M70" s="217" t="e">
        <f t="shared" si="118"/>
        <v>#DIV/0!</v>
      </c>
      <c r="N70" s="147">
        <f>N71</f>
        <v>0</v>
      </c>
      <c r="O70" s="147">
        <f>O71</f>
        <v>0</v>
      </c>
      <c r="P70" s="217" t="e">
        <f t="shared" si="119"/>
        <v>#DIV/0!</v>
      </c>
      <c r="Q70" s="147">
        <f>Q71</f>
        <v>174.4</v>
      </c>
      <c r="R70" s="147">
        <f>R71</f>
        <v>174.4</v>
      </c>
      <c r="S70" s="217">
        <f t="shared" si="120"/>
        <v>1</v>
      </c>
      <c r="T70" s="147">
        <f>T71</f>
        <v>0</v>
      </c>
      <c r="U70" s="147">
        <f>U71</f>
        <v>0</v>
      </c>
      <c r="V70" s="217" t="e">
        <f t="shared" si="121"/>
        <v>#DIV/0!</v>
      </c>
      <c r="W70" s="147">
        <f>W71</f>
        <v>0</v>
      </c>
      <c r="X70" s="147">
        <f>X71</f>
        <v>0</v>
      </c>
      <c r="Y70" s="217" t="e">
        <f t="shared" si="122"/>
        <v>#DIV/0!</v>
      </c>
      <c r="Z70" s="147">
        <f>Z71</f>
        <v>0</v>
      </c>
      <c r="AA70" s="147">
        <f>AA71</f>
        <v>0</v>
      </c>
      <c r="AB70" s="217" t="e">
        <f t="shared" si="123"/>
        <v>#DIV/0!</v>
      </c>
      <c r="AC70" s="147">
        <f>AC71</f>
        <v>0</v>
      </c>
      <c r="AD70" s="147">
        <f>AD71</f>
        <v>0</v>
      </c>
      <c r="AE70" s="217" t="e">
        <f t="shared" si="124"/>
        <v>#DIV/0!</v>
      </c>
      <c r="AF70" s="147">
        <f>AF71</f>
        <v>0</v>
      </c>
      <c r="AG70" s="147">
        <f>AG71</f>
        <v>0</v>
      </c>
      <c r="AH70" s="217" t="e">
        <f t="shared" si="125"/>
        <v>#DIV/0!</v>
      </c>
      <c r="AI70" s="147">
        <f>AI71</f>
        <v>407.1</v>
      </c>
      <c r="AJ70" s="147">
        <f>AJ71</f>
        <v>0</v>
      </c>
      <c r="AK70" s="217">
        <f t="shared" si="126"/>
        <v>0</v>
      </c>
      <c r="AL70" s="147">
        <f>AL71</f>
        <v>0</v>
      </c>
      <c r="AM70" s="147">
        <f>AM71</f>
        <v>0</v>
      </c>
      <c r="AN70" s="217" t="e">
        <f t="shared" si="127"/>
        <v>#DIV/0!</v>
      </c>
      <c r="AO70" s="147">
        <f>AO71</f>
        <v>0</v>
      </c>
      <c r="AP70" s="147">
        <f>AP71</f>
        <v>0</v>
      </c>
      <c r="AQ70" s="217" t="e">
        <f t="shared" si="128"/>
        <v>#DIV/0!</v>
      </c>
      <c r="AR70" s="223"/>
    </row>
    <row r="71" spans="1:44" ht="49.5" customHeight="1" x14ac:dyDescent="0.25">
      <c r="A71" s="226"/>
      <c r="B71" s="279"/>
      <c r="C71" s="276"/>
      <c r="D71" s="165" t="s">
        <v>43</v>
      </c>
      <c r="E71" s="145">
        <f>H71+K71+N71+Q71+T71+W71+Z71+AC71+AF71+AI71+AL71+AO71</f>
        <v>581.5</v>
      </c>
      <c r="F71" s="145">
        <f>I71+L71+O71+R71+U71+X71+AA71+AD71+AG71+AJ71+AM71+AP71</f>
        <v>174.4</v>
      </c>
      <c r="G71" s="217">
        <f t="shared" si="116"/>
        <v>0.29991401547721414</v>
      </c>
      <c r="H71" s="145"/>
      <c r="I71" s="145"/>
      <c r="J71" s="217" t="e">
        <f t="shared" si="117"/>
        <v>#DIV/0!</v>
      </c>
      <c r="K71" s="145"/>
      <c r="L71" s="145"/>
      <c r="M71" s="217" t="e">
        <f t="shared" si="118"/>
        <v>#DIV/0!</v>
      </c>
      <c r="N71" s="145"/>
      <c r="O71" s="145"/>
      <c r="P71" s="217" t="e">
        <f t="shared" si="119"/>
        <v>#DIV/0!</v>
      </c>
      <c r="Q71" s="145">
        <v>174.4</v>
      </c>
      <c r="R71" s="145">
        <v>174.4</v>
      </c>
      <c r="S71" s="217">
        <f t="shared" si="120"/>
        <v>1</v>
      </c>
      <c r="T71" s="145"/>
      <c r="U71" s="145"/>
      <c r="V71" s="217" t="e">
        <f t="shared" si="121"/>
        <v>#DIV/0!</v>
      </c>
      <c r="W71" s="145"/>
      <c r="X71" s="145"/>
      <c r="Y71" s="217" t="e">
        <f t="shared" si="122"/>
        <v>#DIV/0!</v>
      </c>
      <c r="Z71" s="145"/>
      <c r="AA71" s="145"/>
      <c r="AB71" s="217" t="e">
        <f t="shared" si="123"/>
        <v>#DIV/0!</v>
      </c>
      <c r="AC71" s="145"/>
      <c r="AD71" s="145"/>
      <c r="AE71" s="217" t="e">
        <f t="shared" si="124"/>
        <v>#DIV/0!</v>
      </c>
      <c r="AF71" s="145"/>
      <c r="AG71" s="145"/>
      <c r="AH71" s="217" t="e">
        <f t="shared" si="125"/>
        <v>#DIV/0!</v>
      </c>
      <c r="AI71" s="145">
        <f>581.5-174.4</f>
        <v>407.1</v>
      </c>
      <c r="AJ71" s="145"/>
      <c r="AK71" s="217">
        <f t="shared" si="126"/>
        <v>0</v>
      </c>
      <c r="AL71" s="145"/>
      <c r="AM71" s="145"/>
      <c r="AN71" s="217" t="e">
        <f t="shared" si="127"/>
        <v>#DIV/0!</v>
      </c>
      <c r="AO71" s="145"/>
      <c r="AP71" s="145"/>
      <c r="AQ71" s="217" t="e">
        <f t="shared" si="128"/>
        <v>#DIV/0!</v>
      </c>
      <c r="AR71" s="224"/>
    </row>
    <row r="72" spans="1:44" ht="52.5" customHeight="1" x14ac:dyDescent="0.25">
      <c r="A72" s="225" t="s">
        <v>452</v>
      </c>
      <c r="B72" s="278" t="s">
        <v>453</v>
      </c>
      <c r="C72" s="276" t="s">
        <v>384</v>
      </c>
      <c r="D72" s="149" t="s">
        <v>41</v>
      </c>
      <c r="E72" s="147">
        <f>E73</f>
        <v>1081</v>
      </c>
      <c r="F72" s="147">
        <f>F73</f>
        <v>0</v>
      </c>
      <c r="G72" s="217">
        <f t="shared" si="88"/>
        <v>0</v>
      </c>
      <c r="H72" s="147">
        <f>H73</f>
        <v>0</v>
      </c>
      <c r="I72" s="147">
        <f>I73</f>
        <v>0</v>
      </c>
      <c r="J72" s="217" t="e">
        <f t="shared" si="89"/>
        <v>#DIV/0!</v>
      </c>
      <c r="K72" s="147">
        <f>K73</f>
        <v>0</v>
      </c>
      <c r="L72" s="147">
        <f>L73</f>
        <v>0</v>
      </c>
      <c r="M72" s="217" t="e">
        <f t="shared" si="90"/>
        <v>#DIV/0!</v>
      </c>
      <c r="N72" s="147">
        <f>N73</f>
        <v>0</v>
      </c>
      <c r="O72" s="147">
        <f>O73</f>
        <v>0</v>
      </c>
      <c r="P72" s="217" t="e">
        <f t="shared" si="91"/>
        <v>#DIV/0!</v>
      </c>
      <c r="Q72" s="147">
        <f>Q73</f>
        <v>0</v>
      </c>
      <c r="R72" s="147">
        <f>R73</f>
        <v>0</v>
      </c>
      <c r="S72" s="217" t="e">
        <f t="shared" si="92"/>
        <v>#DIV/0!</v>
      </c>
      <c r="T72" s="147">
        <f>T73</f>
        <v>0</v>
      </c>
      <c r="U72" s="147">
        <f>U73</f>
        <v>0</v>
      </c>
      <c r="V72" s="217" t="e">
        <f t="shared" si="93"/>
        <v>#DIV/0!</v>
      </c>
      <c r="W72" s="147">
        <f>W73</f>
        <v>0</v>
      </c>
      <c r="X72" s="147">
        <f>X73</f>
        <v>0</v>
      </c>
      <c r="Y72" s="217" t="e">
        <f t="shared" si="94"/>
        <v>#DIV/0!</v>
      </c>
      <c r="Z72" s="147">
        <f>Z73</f>
        <v>0</v>
      </c>
      <c r="AA72" s="147">
        <f>AA73</f>
        <v>0</v>
      </c>
      <c r="AB72" s="217" t="e">
        <f t="shared" si="95"/>
        <v>#DIV/0!</v>
      </c>
      <c r="AC72" s="147">
        <f>AC73</f>
        <v>0</v>
      </c>
      <c r="AD72" s="147">
        <f>AD73</f>
        <v>0</v>
      </c>
      <c r="AE72" s="217" t="e">
        <f t="shared" si="96"/>
        <v>#DIV/0!</v>
      </c>
      <c r="AF72" s="147">
        <f>AF73</f>
        <v>0</v>
      </c>
      <c r="AG72" s="147">
        <f>AG73</f>
        <v>0</v>
      </c>
      <c r="AH72" s="217" t="e">
        <f t="shared" si="97"/>
        <v>#DIV/0!</v>
      </c>
      <c r="AI72" s="147">
        <f>AI73</f>
        <v>0</v>
      </c>
      <c r="AJ72" s="147">
        <f>AJ73</f>
        <v>0</v>
      </c>
      <c r="AK72" s="217" t="e">
        <f t="shared" si="98"/>
        <v>#DIV/0!</v>
      </c>
      <c r="AL72" s="147">
        <f>AL73</f>
        <v>0</v>
      </c>
      <c r="AM72" s="147">
        <f>AM73</f>
        <v>0</v>
      </c>
      <c r="AN72" s="217" t="e">
        <f t="shared" si="99"/>
        <v>#DIV/0!</v>
      </c>
      <c r="AO72" s="147">
        <f>AO73</f>
        <v>1081</v>
      </c>
      <c r="AP72" s="147">
        <f>AP73</f>
        <v>0</v>
      </c>
      <c r="AQ72" s="217">
        <f t="shared" si="100"/>
        <v>0</v>
      </c>
      <c r="AR72" s="223"/>
    </row>
    <row r="73" spans="1:44" ht="52.5" customHeight="1" x14ac:dyDescent="0.25">
      <c r="A73" s="226"/>
      <c r="B73" s="279"/>
      <c r="C73" s="276"/>
      <c r="D73" s="165" t="s">
        <v>43</v>
      </c>
      <c r="E73" s="145">
        <f>H73+K73+N73+Q73+T73+W73+Z73+AC73+AF73+AI73+AL73+AO73</f>
        <v>1081</v>
      </c>
      <c r="F73" s="145">
        <f>I73+L73+O73+R73+U73+X73+AA73+AD73+AG73+AJ73+AM73+AP73</f>
        <v>0</v>
      </c>
      <c r="G73" s="217">
        <f t="shared" si="88"/>
        <v>0</v>
      </c>
      <c r="H73" s="145"/>
      <c r="I73" s="145"/>
      <c r="J73" s="217" t="e">
        <f t="shared" si="89"/>
        <v>#DIV/0!</v>
      </c>
      <c r="K73" s="145"/>
      <c r="L73" s="145"/>
      <c r="M73" s="217" t="e">
        <f t="shared" si="90"/>
        <v>#DIV/0!</v>
      </c>
      <c r="N73" s="145"/>
      <c r="O73" s="145"/>
      <c r="P73" s="217" t="e">
        <f t="shared" si="91"/>
        <v>#DIV/0!</v>
      </c>
      <c r="Q73" s="145"/>
      <c r="R73" s="145"/>
      <c r="S73" s="217" t="e">
        <f t="shared" si="92"/>
        <v>#DIV/0!</v>
      </c>
      <c r="T73" s="145"/>
      <c r="U73" s="145"/>
      <c r="V73" s="217" t="e">
        <f t="shared" si="93"/>
        <v>#DIV/0!</v>
      </c>
      <c r="W73" s="145"/>
      <c r="X73" s="145"/>
      <c r="Y73" s="217" t="e">
        <f t="shared" si="94"/>
        <v>#DIV/0!</v>
      </c>
      <c r="Z73" s="145"/>
      <c r="AA73" s="145"/>
      <c r="AB73" s="217" t="e">
        <f t="shared" si="95"/>
        <v>#DIV/0!</v>
      </c>
      <c r="AC73" s="145"/>
      <c r="AD73" s="145"/>
      <c r="AE73" s="217" t="e">
        <f t="shared" si="96"/>
        <v>#DIV/0!</v>
      </c>
      <c r="AF73" s="145"/>
      <c r="AG73" s="145"/>
      <c r="AH73" s="217" t="e">
        <f t="shared" si="97"/>
        <v>#DIV/0!</v>
      </c>
      <c r="AI73" s="145"/>
      <c r="AJ73" s="145"/>
      <c r="AK73" s="217" t="e">
        <f t="shared" si="98"/>
        <v>#DIV/0!</v>
      </c>
      <c r="AL73" s="145"/>
      <c r="AM73" s="145"/>
      <c r="AN73" s="217" t="e">
        <f t="shared" si="99"/>
        <v>#DIV/0!</v>
      </c>
      <c r="AO73" s="145">
        <v>1081</v>
      </c>
      <c r="AP73" s="145"/>
      <c r="AQ73" s="217">
        <f t="shared" si="100"/>
        <v>0</v>
      </c>
      <c r="AR73" s="224"/>
    </row>
    <row r="74" spans="1:44" ht="21" customHeight="1" x14ac:dyDescent="0.25">
      <c r="A74" s="275"/>
      <c r="B74" s="284" t="s">
        <v>266</v>
      </c>
      <c r="C74" s="276" t="s">
        <v>384</v>
      </c>
      <c r="D74" s="149" t="s">
        <v>41</v>
      </c>
      <c r="E74" s="147">
        <f>E58+E64</f>
        <v>307640.19999999995</v>
      </c>
      <c r="F74" s="147">
        <f>F58+F64</f>
        <v>174.4</v>
      </c>
      <c r="G74" s="217">
        <f t="shared" si="88"/>
        <v>5.6689600383825014E-4</v>
      </c>
      <c r="H74" s="147">
        <f>H58+H64</f>
        <v>0</v>
      </c>
      <c r="I74" s="147">
        <f>I58+I64</f>
        <v>0</v>
      </c>
      <c r="J74" s="217" t="e">
        <f t="shared" si="89"/>
        <v>#DIV/0!</v>
      </c>
      <c r="K74" s="147">
        <f>K58+K64</f>
        <v>0</v>
      </c>
      <c r="L74" s="147">
        <f>L58+L64</f>
        <v>0</v>
      </c>
      <c r="M74" s="217" t="e">
        <f t="shared" si="90"/>
        <v>#DIV/0!</v>
      </c>
      <c r="N74" s="147">
        <f>N58+N64</f>
        <v>0</v>
      </c>
      <c r="O74" s="147">
        <f>O58+O64</f>
        <v>0</v>
      </c>
      <c r="P74" s="217" t="e">
        <f t="shared" si="91"/>
        <v>#DIV/0!</v>
      </c>
      <c r="Q74" s="147">
        <f>Q58+Q64</f>
        <v>174.4</v>
      </c>
      <c r="R74" s="147">
        <f>R58+R64</f>
        <v>174.4</v>
      </c>
      <c r="S74" s="217">
        <f t="shared" si="92"/>
        <v>1</v>
      </c>
      <c r="T74" s="147">
        <f>T58+T64</f>
        <v>0</v>
      </c>
      <c r="U74" s="147">
        <f>U58+U64</f>
        <v>0</v>
      </c>
      <c r="V74" s="217" t="e">
        <f t="shared" si="93"/>
        <v>#DIV/0!</v>
      </c>
      <c r="W74" s="147">
        <f>W58+W64</f>
        <v>0</v>
      </c>
      <c r="X74" s="147">
        <f>X58+X64</f>
        <v>0</v>
      </c>
      <c r="Y74" s="217" t="e">
        <f t="shared" si="94"/>
        <v>#DIV/0!</v>
      </c>
      <c r="Z74" s="147">
        <f>Z58+Z64</f>
        <v>748.2</v>
      </c>
      <c r="AA74" s="147">
        <f>AA58+AA64</f>
        <v>0</v>
      </c>
      <c r="AB74" s="217">
        <f t="shared" si="95"/>
        <v>0</v>
      </c>
      <c r="AC74" s="147">
        <f>AC58+AC64</f>
        <v>0</v>
      </c>
      <c r="AD74" s="147">
        <f>AD58+AD64</f>
        <v>0</v>
      </c>
      <c r="AE74" s="217" t="e">
        <f t="shared" si="96"/>
        <v>#DIV/0!</v>
      </c>
      <c r="AF74" s="147">
        <f>AF58+AF64</f>
        <v>92.3</v>
      </c>
      <c r="AG74" s="147">
        <f>AG58+AG64</f>
        <v>0</v>
      </c>
      <c r="AH74" s="217">
        <f t="shared" si="97"/>
        <v>0</v>
      </c>
      <c r="AI74" s="147">
        <f>AI58+AI64</f>
        <v>407.1</v>
      </c>
      <c r="AJ74" s="147">
        <f>AJ58+AJ64</f>
        <v>0</v>
      </c>
      <c r="AK74" s="217">
        <f t="shared" si="98"/>
        <v>0</v>
      </c>
      <c r="AL74" s="147">
        <f>AL58+AL64</f>
        <v>0</v>
      </c>
      <c r="AM74" s="147">
        <f>AM58+AM64</f>
        <v>0</v>
      </c>
      <c r="AN74" s="217" t="e">
        <f t="shared" si="99"/>
        <v>#DIV/0!</v>
      </c>
      <c r="AO74" s="147">
        <f>AO58+AO64</f>
        <v>306218.19999999995</v>
      </c>
      <c r="AP74" s="147">
        <f>AP58+AP64</f>
        <v>0</v>
      </c>
      <c r="AQ74" s="217">
        <f t="shared" si="100"/>
        <v>0</v>
      </c>
      <c r="AR74" s="285"/>
    </row>
    <row r="75" spans="1:44" ht="21" customHeight="1" x14ac:dyDescent="0.25">
      <c r="A75" s="275"/>
      <c r="B75" s="284"/>
      <c r="C75" s="276"/>
      <c r="D75" s="165" t="s">
        <v>43</v>
      </c>
      <c r="E75" s="147">
        <f>E59+E65</f>
        <v>307640.19999999995</v>
      </c>
      <c r="F75" s="147">
        <f>F59+F65</f>
        <v>174.4</v>
      </c>
      <c r="G75" s="217">
        <f t="shared" si="88"/>
        <v>5.6689600383825014E-4</v>
      </c>
      <c r="H75" s="147">
        <f>H59+H65</f>
        <v>0</v>
      </c>
      <c r="I75" s="147">
        <f>I59+I65</f>
        <v>0</v>
      </c>
      <c r="J75" s="217" t="e">
        <f t="shared" si="89"/>
        <v>#DIV/0!</v>
      </c>
      <c r="K75" s="147">
        <f>K59+K65</f>
        <v>0</v>
      </c>
      <c r="L75" s="147">
        <f>L59+L65</f>
        <v>0</v>
      </c>
      <c r="M75" s="217" t="e">
        <f t="shared" si="90"/>
        <v>#DIV/0!</v>
      </c>
      <c r="N75" s="147">
        <f>N59+N65</f>
        <v>0</v>
      </c>
      <c r="O75" s="147">
        <f>O59+O65</f>
        <v>0</v>
      </c>
      <c r="P75" s="217" t="e">
        <f t="shared" si="91"/>
        <v>#DIV/0!</v>
      </c>
      <c r="Q75" s="147">
        <f>Q59+Q65</f>
        <v>174.4</v>
      </c>
      <c r="R75" s="147">
        <f>R59+R65</f>
        <v>174.4</v>
      </c>
      <c r="S75" s="217">
        <f t="shared" si="92"/>
        <v>1</v>
      </c>
      <c r="T75" s="147">
        <f>T59+T65</f>
        <v>0</v>
      </c>
      <c r="U75" s="147">
        <f>U59+U65</f>
        <v>0</v>
      </c>
      <c r="V75" s="217" t="e">
        <f t="shared" si="93"/>
        <v>#DIV/0!</v>
      </c>
      <c r="W75" s="147">
        <f>W59+W65</f>
        <v>0</v>
      </c>
      <c r="X75" s="147">
        <f>X59+X65</f>
        <v>0</v>
      </c>
      <c r="Y75" s="217" t="e">
        <f t="shared" si="94"/>
        <v>#DIV/0!</v>
      </c>
      <c r="Z75" s="147">
        <f>Z59+Z65</f>
        <v>748.2</v>
      </c>
      <c r="AA75" s="147">
        <f>AA59+AA65</f>
        <v>0</v>
      </c>
      <c r="AB75" s="217">
        <f t="shared" si="95"/>
        <v>0</v>
      </c>
      <c r="AC75" s="147">
        <f>AC59+AC65</f>
        <v>0</v>
      </c>
      <c r="AD75" s="147">
        <f>AD59+AD65</f>
        <v>0</v>
      </c>
      <c r="AE75" s="217" t="e">
        <f t="shared" si="96"/>
        <v>#DIV/0!</v>
      </c>
      <c r="AF75" s="147">
        <f>AF59+AF65</f>
        <v>92.3</v>
      </c>
      <c r="AG75" s="147">
        <f>AG59+AG65</f>
        <v>0</v>
      </c>
      <c r="AH75" s="217">
        <f t="shared" si="97"/>
        <v>0</v>
      </c>
      <c r="AI75" s="147">
        <f>AI59+AI65</f>
        <v>407.1</v>
      </c>
      <c r="AJ75" s="147">
        <f>AJ59+AJ65</f>
        <v>0</v>
      </c>
      <c r="AK75" s="217">
        <f t="shared" si="98"/>
        <v>0</v>
      </c>
      <c r="AL75" s="147">
        <f>AL59+AL65</f>
        <v>0</v>
      </c>
      <c r="AM75" s="147">
        <f>AM59+AM65</f>
        <v>0</v>
      </c>
      <c r="AN75" s="217" t="e">
        <f t="shared" si="99"/>
        <v>#DIV/0!</v>
      </c>
      <c r="AO75" s="147">
        <f>AO59+AO65</f>
        <v>306218.19999999995</v>
      </c>
      <c r="AP75" s="147">
        <f>AP59+AP65</f>
        <v>0</v>
      </c>
      <c r="AQ75" s="217">
        <f t="shared" si="100"/>
        <v>0</v>
      </c>
      <c r="AR75" s="285"/>
    </row>
    <row r="76" spans="1:44" ht="15.75" x14ac:dyDescent="0.25">
      <c r="A76" s="280" t="s">
        <v>340</v>
      </c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</row>
    <row r="77" spans="1:44" ht="52.5" customHeight="1" x14ac:dyDescent="0.25">
      <c r="A77" s="275" t="s">
        <v>16</v>
      </c>
      <c r="B77" s="276" t="s">
        <v>339</v>
      </c>
      <c r="C77" s="276" t="s">
        <v>384</v>
      </c>
      <c r="D77" s="149" t="s">
        <v>41</v>
      </c>
      <c r="E77" s="147">
        <f>E78</f>
        <v>21211.599999999999</v>
      </c>
      <c r="F77" s="147">
        <f>F78</f>
        <v>221.89999999999998</v>
      </c>
      <c r="G77" s="217">
        <f t="shared" ref="G77:G92" si="129">F77/E77</f>
        <v>1.0461257048030323E-2</v>
      </c>
      <c r="H77" s="147">
        <f>H78</f>
        <v>0</v>
      </c>
      <c r="I77" s="147">
        <f>I78</f>
        <v>0</v>
      </c>
      <c r="J77" s="217" t="e">
        <f t="shared" ref="J77:J92" si="130">I77/H77</f>
        <v>#DIV/0!</v>
      </c>
      <c r="K77" s="147">
        <f>K78</f>
        <v>0</v>
      </c>
      <c r="L77" s="147">
        <f>L78</f>
        <v>0</v>
      </c>
      <c r="M77" s="217" t="e">
        <f t="shared" ref="M77:M92" si="131">L77/K77</f>
        <v>#DIV/0!</v>
      </c>
      <c r="N77" s="147">
        <f>N78</f>
        <v>4.0999999999999996</v>
      </c>
      <c r="O77" s="147">
        <f>O78</f>
        <v>4.0999999999999996</v>
      </c>
      <c r="P77" s="217">
        <f t="shared" ref="P77:P92" si="132">O77/N77</f>
        <v>1</v>
      </c>
      <c r="Q77" s="147">
        <f>Q78</f>
        <v>217.79999999999998</v>
      </c>
      <c r="R77" s="147">
        <f>R78</f>
        <v>217.79999999999998</v>
      </c>
      <c r="S77" s="217">
        <f t="shared" ref="S77:S92" si="133">R77/Q77</f>
        <v>1</v>
      </c>
      <c r="T77" s="147">
        <f>T78</f>
        <v>0</v>
      </c>
      <c r="U77" s="147">
        <f>U78</f>
        <v>0</v>
      </c>
      <c r="V77" s="217" t="e">
        <f t="shared" ref="V77:V92" si="134">U77/T77</f>
        <v>#DIV/0!</v>
      </c>
      <c r="W77" s="147">
        <f>W78</f>
        <v>0</v>
      </c>
      <c r="X77" s="147">
        <f>X78</f>
        <v>0</v>
      </c>
      <c r="Y77" s="217" t="e">
        <f t="shared" ref="Y77:Y92" si="135">X77/W77</f>
        <v>#DIV/0!</v>
      </c>
      <c r="Z77" s="147">
        <f>Z78</f>
        <v>0</v>
      </c>
      <c r="AA77" s="147">
        <f>AA78</f>
        <v>0</v>
      </c>
      <c r="AB77" s="217" t="e">
        <f t="shared" ref="AB77:AB92" si="136">AA77/Z77</f>
        <v>#DIV/0!</v>
      </c>
      <c r="AC77" s="147">
        <f>AC78</f>
        <v>0</v>
      </c>
      <c r="AD77" s="147">
        <f>AD78</f>
        <v>0</v>
      </c>
      <c r="AE77" s="217" t="e">
        <f t="shared" ref="AE77:AE92" si="137">AD77/AC77</f>
        <v>#DIV/0!</v>
      </c>
      <c r="AF77" s="147">
        <f>AF78</f>
        <v>0</v>
      </c>
      <c r="AG77" s="147">
        <f>AG78</f>
        <v>0</v>
      </c>
      <c r="AH77" s="217" t="e">
        <f t="shared" ref="AH77:AH92" si="138">AG77/AF77</f>
        <v>#DIV/0!</v>
      </c>
      <c r="AI77" s="147">
        <f>AI78</f>
        <v>0</v>
      </c>
      <c r="AJ77" s="147">
        <f>AJ78</f>
        <v>0</v>
      </c>
      <c r="AK77" s="217" t="e">
        <f t="shared" ref="AK77:AK92" si="139">AJ77/AI77</f>
        <v>#DIV/0!</v>
      </c>
      <c r="AL77" s="147">
        <f>AL78</f>
        <v>0</v>
      </c>
      <c r="AM77" s="147">
        <f>AM78</f>
        <v>0</v>
      </c>
      <c r="AN77" s="217" t="e">
        <f t="shared" ref="AN77:AN92" si="140">AM77/AL77</f>
        <v>#DIV/0!</v>
      </c>
      <c r="AO77" s="147">
        <f>AO78</f>
        <v>20989.699999999997</v>
      </c>
      <c r="AP77" s="147">
        <f>AP78</f>
        <v>0</v>
      </c>
      <c r="AQ77" s="217">
        <f t="shared" ref="AQ77:AQ92" si="141">AP77/AO77</f>
        <v>0</v>
      </c>
      <c r="AR77" s="277"/>
    </row>
    <row r="78" spans="1:44" ht="52.5" customHeight="1" x14ac:dyDescent="0.25">
      <c r="A78" s="275"/>
      <c r="B78" s="276"/>
      <c r="C78" s="276"/>
      <c r="D78" s="165" t="s">
        <v>43</v>
      </c>
      <c r="E78" s="145">
        <f t="shared" ref="E78" si="142">H78+K78+N78+Q78+T78+W78+Z78+AC78+AF78+AI78+AL78+AO78</f>
        <v>21211.599999999999</v>
      </c>
      <c r="F78" s="145">
        <f t="shared" ref="F78" si="143">I78+L78+O78+R78+U78+X78+AA78+AD78+AG78+AJ78+AM78+AP78</f>
        <v>221.89999999999998</v>
      </c>
      <c r="G78" s="217">
        <f t="shared" si="129"/>
        <v>1.0461257048030323E-2</v>
      </c>
      <c r="H78" s="145">
        <f>H80+H82+H84+H86</f>
        <v>0</v>
      </c>
      <c r="I78" s="145">
        <f>I80+I82+I84+I86</f>
        <v>0</v>
      </c>
      <c r="J78" s="217" t="e">
        <f t="shared" si="130"/>
        <v>#DIV/0!</v>
      </c>
      <c r="K78" s="145">
        <f>K80+K82+K84+K86</f>
        <v>0</v>
      </c>
      <c r="L78" s="145">
        <f>L80+L82+L84+L86</f>
        <v>0</v>
      </c>
      <c r="M78" s="217" t="e">
        <f t="shared" si="131"/>
        <v>#DIV/0!</v>
      </c>
      <c r="N78" s="145">
        <f>N80+N82+N84+N86</f>
        <v>4.0999999999999996</v>
      </c>
      <c r="O78" s="145">
        <f>O80+O82+O84+O86</f>
        <v>4.0999999999999996</v>
      </c>
      <c r="P78" s="217">
        <f t="shared" si="132"/>
        <v>1</v>
      </c>
      <c r="Q78" s="145">
        <f>Q80+Q82+Q84+Q86</f>
        <v>217.79999999999998</v>
      </c>
      <c r="R78" s="145">
        <f>R80+R82+R84+R86</f>
        <v>217.79999999999998</v>
      </c>
      <c r="S78" s="217">
        <f t="shared" si="133"/>
        <v>1</v>
      </c>
      <c r="T78" s="145">
        <f>T80+T82+T84+T86</f>
        <v>0</v>
      </c>
      <c r="U78" s="145">
        <f>U80+U82+U84+U86</f>
        <v>0</v>
      </c>
      <c r="V78" s="217" t="e">
        <f t="shared" si="134"/>
        <v>#DIV/0!</v>
      </c>
      <c r="W78" s="145">
        <f>W80+W82+W84+W86</f>
        <v>0</v>
      </c>
      <c r="X78" s="145">
        <f>X80+X82+X84+X86</f>
        <v>0</v>
      </c>
      <c r="Y78" s="217" t="e">
        <f t="shared" si="135"/>
        <v>#DIV/0!</v>
      </c>
      <c r="Z78" s="145">
        <f>Z80+Z82+Z84+Z86</f>
        <v>0</v>
      </c>
      <c r="AA78" s="145">
        <f>AA80+AA82+AA84+AA86</f>
        <v>0</v>
      </c>
      <c r="AB78" s="217" t="e">
        <f t="shared" si="136"/>
        <v>#DIV/0!</v>
      </c>
      <c r="AC78" s="145">
        <f>AC80+AC82+AC84+AC86</f>
        <v>0</v>
      </c>
      <c r="AD78" s="145">
        <f>AD80+AD82+AD84+AD86</f>
        <v>0</v>
      </c>
      <c r="AE78" s="217" t="e">
        <f t="shared" si="137"/>
        <v>#DIV/0!</v>
      </c>
      <c r="AF78" s="145">
        <f>AF80+AF82+AF84+AF86</f>
        <v>0</v>
      </c>
      <c r="AG78" s="145">
        <f>AG80+AG82+AG84+AG86</f>
        <v>0</v>
      </c>
      <c r="AH78" s="217" t="e">
        <f t="shared" si="138"/>
        <v>#DIV/0!</v>
      </c>
      <c r="AI78" s="145">
        <f>AI80+AI82+AI84+AI86</f>
        <v>0</v>
      </c>
      <c r="AJ78" s="145">
        <f>AJ80+AJ82+AJ84+AJ86</f>
        <v>0</v>
      </c>
      <c r="AK78" s="217" t="e">
        <f t="shared" si="139"/>
        <v>#DIV/0!</v>
      </c>
      <c r="AL78" s="145">
        <f>AL80+AL82+AL84+AL86</f>
        <v>0</v>
      </c>
      <c r="AM78" s="145">
        <f>AM80+AM82+AM84+AM86</f>
        <v>0</v>
      </c>
      <c r="AN78" s="217" t="e">
        <f t="shared" si="140"/>
        <v>#DIV/0!</v>
      </c>
      <c r="AO78" s="145">
        <f>AO80+AO82+AO84+AO86</f>
        <v>20989.699999999997</v>
      </c>
      <c r="AP78" s="145">
        <f>AP80+AP82+AP84+AP86</f>
        <v>0</v>
      </c>
      <c r="AQ78" s="217">
        <f t="shared" si="141"/>
        <v>0</v>
      </c>
      <c r="AR78" s="277"/>
    </row>
    <row r="79" spans="1:44" ht="33" customHeight="1" x14ac:dyDescent="0.25">
      <c r="A79" s="275" t="s">
        <v>393</v>
      </c>
      <c r="B79" s="278" t="s">
        <v>397</v>
      </c>
      <c r="C79" s="278" t="s">
        <v>384</v>
      </c>
      <c r="D79" s="149" t="s">
        <v>41</v>
      </c>
      <c r="E79" s="147">
        <f>E80</f>
        <v>4729.3</v>
      </c>
      <c r="F79" s="147">
        <f>F80</f>
        <v>0</v>
      </c>
      <c r="G79" s="217">
        <f t="shared" ref="G79:G82" si="144">F79/E79</f>
        <v>0</v>
      </c>
      <c r="H79" s="147">
        <f>H80</f>
        <v>0</v>
      </c>
      <c r="I79" s="147">
        <f>I80</f>
        <v>0</v>
      </c>
      <c r="J79" s="217" t="e">
        <f t="shared" ref="J79:J82" si="145">I79/H79</f>
        <v>#DIV/0!</v>
      </c>
      <c r="K79" s="147">
        <f>K80</f>
        <v>0</v>
      </c>
      <c r="L79" s="147">
        <f>L80</f>
        <v>0</v>
      </c>
      <c r="M79" s="217" t="e">
        <f t="shared" ref="M79:M82" si="146">L79/K79</f>
        <v>#DIV/0!</v>
      </c>
      <c r="N79" s="147">
        <f>N80</f>
        <v>0</v>
      </c>
      <c r="O79" s="147">
        <f>O80</f>
        <v>0</v>
      </c>
      <c r="P79" s="217" t="e">
        <f t="shared" ref="P79:P82" si="147">O79/N79</f>
        <v>#DIV/0!</v>
      </c>
      <c r="Q79" s="147">
        <f>Q80</f>
        <v>0</v>
      </c>
      <c r="R79" s="147">
        <f>R80</f>
        <v>0</v>
      </c>
      <c r="S79" s="217" t="e">
        <f t="shared" ref="S79:S82" si="148">R79/Q79</f>
        <v>#DIV/0!</v>
      </c>
      <c r="T79" s="147">
        <f>T80</f>
        <v>0</v>
      </c>
      <c r="U79" s="147">
        <f>U80</f>
        <v>0</v>
      </c>
      <c r="V79" s="217" t="e">
        <f t="shared" ref="V79:V82" si="149">U79/T79</f>
        <v>#DIV/0!</v>
      </c>
      <c r="W79" s="147">
        <f>W80</f>
        <v>0</v>
      </c>
      <c r="X79" s="147">
        <f>X80</f>
        <v>0</v>
      </c>
      <c r="Y79" s="217" t="e">
        <f t="shared" ref="Y79:Y82" si="150">X79/W79</f>
        <v>#DIV/0!</v>
      </c>
      <c r="Z79" s="147">
        <f>Z80</f>
        <v>0</v>
      </c>
      <c r="AA79" s="147">
        <f>AA80</f>
        <v>0</v>
      </c>
      <c r="AB79" s="217" t="e">
        <f t="shared" ref="AB79:AB82" si="151">AA79/Z79</f>
        <v>#DIV/0!</v>
      </c>
      <c r="AC79" s="147">
        <f>AC80</f>
        <v>0</v>
      </c>
      <c r="AD79" s="147">
        <f>AD80</f>
        <v>0</v>
      </c>
      <c r="AE79" s="217" t="e">
        <f t="shared" ref="AE79:AE82" si="152">AD79/AC79</f>
        <v>#DIV/0!</v>
      </c>
      <c r="AF79" s="147">
        <f>AF80</f>
        <v>0</v>
      </c>
      <c r="AG79" s="147">
        <f>AG80</f>
        <v>0</v>
      </c>
      <c r="AH79" s="217" t="e">
        <f t="shared" ref="AH79:AH82" si="153">AG79/AF79</f>
        <v>#DIV/0!</v>
      </c>
      <c r="AI79" s="147">
        <f>AI80</f>
        <v>0</v>
      </c>
      <c r="AJ79" s="147">
        <f>AJ80</f>
        <v>0</v>
      </c>
      <c r="AK79" s="217" t="e">
        <f t="shared" ref="AK79:AK82" si="154">AJ79/AI79</f>
        <v>#DIV/0!</v>
      </c>
      <c r="AL79" s="147">
        <f>AL80</f>
        <v>0</v>
      </c>
      <c r="AM79" s="147">
        <f>AM80</f>
        <v>0</v>
      </c>
      <c r="AN79" s="217" t="e">
        <f t="shared" ref="AN79:AN82" si="155">AM79/AL79</f>
        <v>#DIV/0!</v>
      </c>
      <c r="AO79" s="147">
        <f>AO80</f>
        <v>4729.3</v>
      </c>
      <c r="AP79" s="147">
        <f>AP80</f>
        <v>0</v>
      </c>
      <c r="AQ79" s="217">
        <f t="shared" ref="AQ79:AQ82" si="156">AP79/AO79</f>
        <v>0</v>
      </c>
      <c r="AR79" s="277"/>
    </row>
    <row r="80" spans="1:44" ht="33" customHeight="1" x14ac:dyDescent="0.25">
      <c r="A80" s="275"/>
      <c r="B80" s="279"/>
      <c r="C80" s="279"/>
      <c r="D80" s="165" t="s">
        <v>43</v>
      </c>
      <c r="E80" s="145">
        <f>H80+K80+N80+Q80+T80+W80+Z80+AC80+AF80+AI80+AL80+AO80</f>
        <v>4729.3</v>
      </c>
      <c r="F80" s="145">
        <f t="shared" ref="F80" si="157">I80+L80+O80+R80+U80+X80+AA80+AD80+AG80+AJ80+AM80+AP80</f>
        <v>0</v>
      </c>
      <c r="G80" s="217">
        <f t="shared" si="144"/>
        <v>0</v>
      </c>
      <c r="H80" s="145"/>
      <c r="I80" s="145"/>
      <c r="J80" s="217" t="e">
        <f t="shared" si="145"/>
        <v>#DIV/0!</v>
      </c>
      <c r="K80" s="145"/>
      <c r="L80" s="145"/>
      <c r="M80" s="217" t="e">
        <f t="shared" si="146"/>
        <v>#DIV/0!</v>
      </c>
      <c r="N80" s="145"/>
      <c r="O80" s="145"/>
      <c r="P80" s="217" t="e">
        <f t="shared" si="147"/>
        <v>#DIV/0!</v>
      </c>
      <c r="Q80" s="145"/>
      <c r="R80" s="145"/>
      <c r="S80" s="217" t="e">
        <f t="shared" si="148"/>
        <v>#DIV/0!</v>
      </c>
      <c r="T80" s="145"/>
      <c r="U80" s="145"/>
      <c r="V80" s="217" t="e">
        <f t="shared" si="149"/>
        <v>#DIV/0!</v>
      </c>
      <c r="W80" s="145"/>
      <c r="X80" s="145"/>
      <c r="Y80" s="217" t="e">
        <f t="shared" si="150"/>
        <v>#DIV/0!</v>
      </c>
      <c r="Z80" s="145"/>
      <c r="AA80" s="145"/>
      <c r="AB80" s="217" t="e">
        <f t="shared" si="151"/>
        <v>#DIV/0!</v>
      </c>
      <c r="AC80" s="145"/>
      <c r="AD80" s="145"/>
      <c r="AE80" s="217" t="e">
        <f t="shared" si="152"/>
        <v>#DIV/0!</v>
      </c>
      <c r="AF80" s="145"/>
      <c r="AG80" s="145"/>
      <c r="AH80" s="217" t="e">
        <f t="shared" si="153"/>
        <v>#DIV/0!</v>
      </c>
      <c r="AI80" s="145"/>
      <c r="AJ80" s="145"/>
      <c r="AK80" s="217" t="e">
        <f t="shared" si="154"/>
        <v>#DIV/0!</v>
      </c>
      <c r="AL80" s="145"/>
      <c r="AM80" s="145"/>
      <c r="AN80" s="217" t="e">
        <f t="shared" si="155"/>
        <v>#DIV/0!</v>
      </c>
      <c r="AO80" s="145">
        <v>4729.3</v>
      </c>
      <c r="AP80" s="145"/>
      <c r="AQ80" s="217">
        <f t="shared" si="156"/>
        <v>0</v>
      </c>
      <c r="AR80" s="277"/>
    </row>
    <row r="81" spans="1:44" ht="22.15" customHeight="1" x14ac:dyDescent="0.25">
      <c r="A81" s="275" t="s">
        <v>394</v>
      </c>
      <c r="B81" s="278" t="s">
        <v>398</v>
      </c>
      <c r="C81" s="278" t="s">
        <v>384</v>
      </c>
      <c r="D81" s="149" t="s">
        <v>41</v>
      </c>
      <c r="E81" s="147">
        <f>E82</f>
        <v>961.8</v>
      </c>
      <c r="F81" s="147">
        <f>F82</f>
        <v>213.7</v>
      </c>
      <c r="G81" s="217">
        <f t="shared" si="144"/>
        <v>0.22218756498232481</v>
      </c>
      <c r="H81" s="147">
        <f>H82</f>
        <v>0</v>
      </c>
      <c r="I81" s="147">
        <f>I82</f>
        <v>0</v>
      </c>
      <c r="J81" s="217" t="e">
        <f t="shared" si="145"/>
        <v>#DIV/0!</v>
      </c>
      <c r="K81" s="147">
        <f>K82</f>
        <v>0</v>
      </c>
      <c r="L81" s="147">
        <f>L82</f>
        <v>0</v>
      </c>
      <c r="M81" s="217" t="e">
        <f t="shared" si="146"/>
        <v>#DIV/0!</v>
      </c>
      <c r="N81" s="147">
        <f>N82</f>
        <v>0</v>
      </c>
      <c r="O81" s="147">
        <f>O82</f>
        <v>0</v>
      </c>
      <c r="P81" s="217" t="e">
        <f t="shared" si="147"/>
        <v>#DIV/0!</v>
      </c>
      <c r="Q81" s="147">
        <f>Q82</f>
        <v>213.7</v>
      </c>
      <c r="R81" s="147">
        <f>R82</f>
        <v>213.7</v>
      </c>
      <c r="S81" s="217">
        <f t="shared" si="148"/>
        <v>1</v>
      </c>
      <c r="T81" s="147">
        <f>T82</f>
        <v>0</v>
      </c>
      <c r="U81" s="147">
        <f>U82</f>
        <v>0</v>
      </c>
      <c r="V81" s="217" t="e">
        <f t="shared" si="149"/>
        <v>#DIV/0!</v>
      </c>
      <c r="W81" s="147">
        <f>W82</f>
        <v>0</v>
      </c>
      <c r="X81" s="147">
        <f>X82</f>
        <v>0</v>
      </c>
      <c r="Y81" s="217" t="e">
        <f t="shared" si="150"/>
        <v>#DIV/0!</v>
      </c>
      <c r="Z81" s="147">
        <f>Z82</f>
        <v>0</v>
      </c>
      <c r="AA81" s="147">
        <f>AA82</f>
        <v>0</v>
      </c>
      <c r="AB81" s="217" t="e">
        <f t="shared" si="151"/>
        <v>#DIV/0!</v>
      </c>
      <c r="AC81" s="147">
        <f>AC82</f>
        <v>0</v>
      </c>
      <c r="AD81" s="147">
        <f>AD82</f>
        <v>0</v>
      </c>
      <c r="AE81" s="217" t="e">
        <f t="shared" si="152"/>
        <v>#DIV/0!</v>
      </c>
      <c r="AF81" s="147">
        <f>AF82</f>
        <v>0</v>
      </c>
      <c r="AG81" s="147">
        <f>AG82</f>
        <v>0</v>
      </c>
      <c r="AH81" s="217" t="e">
        <f t="shared" si="153"/>
        <v>#DIV/0!</v>
      </c>
      <c r="AI81" s="147">
        <f>AI82</f>
        <v>0</v>
      </c>
      <c r="AJ81" s="147">
        <f>AJ82</f>
        <v>0</v>
      </c>
      <c r="AK81" s="217" t="e">
        <f t="shared" si="154"/>
        <v>#DIV/0!</v>
      </c>
      <c r="AL81" s="147">
        <f>AL82</f>
        <v>0</v>
      </c>
      <c r="AM81" s="147">
        <f>AM82</f>
        <v>0</v>
      </c>
      <c r="AN81" s="217" t="e">
        <f t="shared" si="155"/>
        <v>#DIV/0!</v>
      </c>
      <c r="AO81" s="147">
        <f>AO82</f>
        <v>748.09999999999991</v>
      </c>
      <c r="AP81" s="147">
        <f>AP82</f>
        <v>0</v>
      </c>
      <c r="AQ81" s="217">
        <f t="shared" si="156"/>
        <v>0</v>
      </c>
      <c r="AR81" s="277"/>
    </row>
    <row r="82" spans="1:44" ht="21.75" customHeight="1" x14ac:dyDescent="0.25">
      <c r="A82" s="275"/>
      <c r="B82" s="279"/>
      <c r="C82" s="279"/>
      <c r="D82" s="165" t="s">
        <v>43</v>
      </c>
      <c r="E82" s="145">
        <f t="shared" ref="E82" si="158">H82+K82+N82+Q82+T82+W82+Z82+AC82+AF82+AI82+AL82+AO82</f>
        <v>961.8</v>
      </c>
      <c r="F82" s="145">
        <f t="shared" ref="F82" si="159">I82+L82+O82+R82+U82+X82+AA82+AD82+AG82+AJ82+AM82+AP82</f>
        <v>213.7</v>
      </c>
      <c r="G82" s="217">
        <f t="shared" si="144"/>
        <v>0.22218756498232481</v>
      </c>
      <c r="H82" s="145"/>
      <c r="I82" s="145"/>
      <c r="J82" s="217" t="e">
        <f t="shared" si="145"/>
        <v>#DIV/0!</v>
      </c>
      <c r="K82" s="145"/>
      <c r="L82" s="145"/>
      <c r="M82" s="217" t="e">
        <f t="shared" si="146"/>
        <v>#DIV/0!</v>
      </c>
      <c r="N82" s="145"/>
      <c r="O82" s="145"/>
      <c r="P82" s="217" t="e">
        <f t="shared" si="147"/>
        <v>#DIV/0!</v>
      </c>
      <c r="Q82" s="145">
        <v>213.7</v>
      </c>
      <c r="R82" s="145">
        <v>213.7</v>
      </c>
      <c r="S82" s="217">
        <f t="shared" si="148"/>
        <v>1</v>
      </c>
      <c r="T82" s="145"/>
      <c r="U82" s="145"/>
      <c r="V82" s="217" t="e">
        <f t="shared" si="149"/>
        <v>#DIV/0!</v>
      </c>
      <c r="W82" s="145"/>
      <c r="X82" s="145"/>
      <c r="Y82" s="217" t="e">
        <f t="shared" si="150"/>
        <v>#DIV/0!</v>
      </c>
      <c r="Z82" s="145"/>
      <c r="AA82" s="145"/>
      <c r="AB82" s="217" t="e">
        <f t="shared" si="151"/>
        <v>#DIV/0!</v>
      </c>
      <c r="AC82" s="145"/>
      <c r="AD82" s="145"/>
      <c r="AE82" s="217" t="e">
        <f t="shared" si="152"/>
        <v>#DIV/0!</v>
      </c>
      <c r="AF82" s="145"/>
      <c r="AG82" s="145"/>
      <c r="AH82" s="217" t="e">
        <f t="shared" si="153"/>
        <v>#DIV/0!</v>
      </c>
      <c r="AI82" s="145"/>
      <c r="AJ82" s="145"/>
      <c r="AK82" s="217" t="e">
        <f t="shared" si="154"/>
        <v>#DIV/0!</v>
      </c>
      <c r="AL82" s="145"/>
      <c r="AM82" s="145"/>
      <c r="AN82" s="217" t="e">
        <f t="shared" si="155"/>
        <v>#DIV/0!</v>
      </c>
      <c r="AO82" s="145">
        <f>961.8-213.7</f>
        <v>748.09999999999991</v>
      </c>
      <c r="AP82" s="145"/>
      <c r="AQ82" s="217">
        <f t="shared" si="156"/>
        <v>0</v>
      </c>
      <c r="AR82" s="277"/>
    </row>
    <row r="83" spans="1:44" ht="25.5" customHeight="1" x14ac:dyDescent="0.25">
      <c r="A83" s="275" t="s">
        <v>395</v>
      </c>
      <c r="B83" s="278" t="s">
        <v>399</v>
      </c>
      <c r="C83" s="278" t="s">
        <v>384</v>
      </c>
      <c r="D83" s="149" t="s">
        <v>41</v>
      </c>
      <c r="E83" s="147">
        <f>E84</f>
        <v>10554.6</v>
      </c>
      <c r="F83" s="147">
        <f>F84</f>
        <v>0</v>
      </c>
      <c r="G83" s="217">
        <f t="shared" si="129"/>
        <v>0</v>
      </c>
      <c r="H83" s="147">
        <f>H84</f>
        <v>0</v>
      </c>
      <c r="I83" s="147">
        <f>I84</f>
        <v>0</v>
      </c>
      <c r="J83" s="217" t="e">
        <f t="shared" si="130"/>
        <v>#DIV/0!</v>
      </c>
      <c r="K83" s="147">
        <f>K84</f>
        <v>0</v>
      </c>
      <c r="L83" s="147">
        <f>L84</f>
        <v>0</v>
      </c>
      <c r="M83" s="217" t="e">
        <f t="shared" si="131"/>
        <v>#DIV/0!</v>
      </c>
      <c r="N83" s="147">
        <f>N84</f>
        <v>0</v>
      </c>
      <c r="O83" s="147">
        <f>O84</f>
        <v>0</v>
      </c>
      <c r="P83" s="217" t="e">
        <f t="shared" si="132"/>
        <v>#DIV/0!</v>
      </c>
      <c r="Q83" s="147">
        <f>Q84</f>
        <v>0</v>
      </c>
      <c r="R83" s="147">
        <f>R84</f>
        <v>0</v>
      </c>
      <c r="S83" s="217" t="e">
        <f t="shared" si="133"/>
        <v>#DIV/0!</v>
      </c>
      <c r="T83" s="147">
        <f>T84</f>
        <v>0</v>
      </c>
      <c r="U83" s="147">
        <f>U84</f>
        <v>0</v>
      </c>
      <c r="V83" s="217" t="e">
        <f t="shared" si="134"/>
        <v>#DIV/0!</v>
      </c>
      <c r="W83" s="147">
        <f>W84</f>
        <v>0</v>
      </c>
      <c r="X83" s="147">
        <f>X84</f>
        <v>0</v>
      </c>
      <c r="Y83" s="217" t="e">
        <f t="shared" si="135"/>
        <v>#DIV/0!</v>
      </c>
      <c r="Z83" s="147">
        <f>Z84</f>
        <v>0</v>
      </c>
      <c r="AA83" s="147">
        <f>AA84</f>
        <v>0</v>
      </c>
      <c r="AB83" s="217" t="e">
        <f t="shared" si="136"/>
        <v>#DIV/0!</v>
      </c>
      <c r="AC83" s="147">
        <f>AC84</f>
        <v>0</v>
      </c>
      <c r="AD83" s="147">
        <f>AD84</f>
        <v>0</v>
      </c>
      <c r="AE83" s="217" t="e">
        <f t="shared" si="137"/>
        <v>#DIV/0!</v>
      </c>
      <c r="AF83" s="147">
        <f>AF84</f>
        <v>0</v>
      </c>
      <c r="AG83" s="147">
        <f>AG84</f>
        <v>0</v>
      </c>
      <c r="AH83" s="217" t="e">
        <f t="shared" si="138"/>
        <v>#DIV/0!</v>
      </c>
      <c r="AI83" s="147">
        <f>AI84</f>
        <v>0</v>
      </c>
      <c r="AJ83" s="147">
        <f>AJ84</f>
        <v>0</v>
      </c>
      <c r="AK83" s="217" t="e">
        <f t="shared" si="139"/>
        <v>#DIV/0!</v>
      </c>
      <c r="AL83" s="147">
        <f>AL84</f>
        <v>0</v>
      </c>
      <c r="AM83" s="147">
        <f>AM84</f>
        <v>0</v>
      </c>
      <c r="AN83" s="217" t="e">
        <f t="shared" si="140"/>
        <v>#DIV/0!</v>
      </c>
      <c r="AO83" s="147">
        <f>AO84</f>
        <v>10554.6</v>
      </c>
      <c r="AP83" s="147">
        <f>AP84</f>
        <v>0</v>
      </c>
      <c r="AQ83" s="217">
        <f t="shared" si="141"/>
        <v>0</v>
      </c>
      <c r="AR83" s="277"/>
    </row>
    <row r="84" spans="1:44" ht="25.5" customHeight="1" x14ac:dyDescent="0.25">
      <c r="A84" s="275"/>
      <c r="B84" s="279"/>
      <c r="C84" s="279"/>
      <c r="D84" s="165" t="s">
        <v>43</v>
      </c>
      <c r="E84" s="145">
        <f t="shared" ref="E84" si="160">H84+K84+N84+Q84+T84+W84+Z84+AC84+AF84+AI84+AL84+AO84</f>
        <v>10554.6</v>
      </c>
      <c r="F84" s="145">
        <f t="shared" ref="F84" si="161">I84+L84+O84+R84+U84+X84+AA84+AD84+AG84+AJ84+AM84+AP84</f>
        <v>0</v>
      </c>
      <c r="G84" s="217">
        <f t="shared" si="129"/>
        <v>0</v>
      </c>
      <c r="H84" s="145"/>
      <c r="I84" s="145"/>
      <c r="J84" s="217" t="e">
        <f t="shared" si="130"/>
        <v>#DIV/0!</v>
      </c>
      <c r="K84" s="145"/>
      <c r="L84" s="145"/>
      <c r="M84" s="217" t="e">
        <f t="shared" si="131"/>
        <v>#DIV/0!</v>
      </c>
      <c r="N84" s="145"/>
      <c r="O84" s="145"/>
      <c r="P84" s="217" t="e">
        <f t="shared" si="132"/>
        <v>#DIV/0!</v>
      </c>
      <c r="Q84" s="145"/>
      <c r="R84" s="145"/>
      <c r="S84" s="217" t="e">
        <f t="shared" si="133"/>
        <v>#DIV/0!</v>
      </c>
      <c r="T84" s="145"/>
      <c r="U84" s="145"/>
      <c r="V84" s="217" t="e">
        <f t="shared" si="134"/>
        <v>#DIV/0!</v>
      </c>
      <c r="W84" s="145"/>
      <c r="X84" s="145"/>
      <c r="Y84" s="217" t="e">
        <f t="shared" si="135"/>
        <v>#DIV/0!</v>
      </c>
      <c r="Z84" s="145"/>
      <c r="AA84" s="145"/>
      <c r="AB84" s="217" t="e">
        <f t="shared" si="136"/>
        <v>#DIV/0!</v>
      </c>
      <c r="AC84" s="145"/>
      <c r="AD84" s="145"/>
      <c r="AE84" s="217" t="e">
        <f t="shared" si="137"/>
        <v>#DIV/0!</v>
      </c>
      <c r="AF84" s="145"/>
      <c r="AG84" s="145"/>
      <c r="AH84" s="217" t="e">
        <f t="shared" si="138"/>
        <v>#DIV/0!</v>
      </c>
      <c r="AI84" s="145"/>
      <c r="AJ84" s="145"/>
      <c r="AK84" s="217" t="e">
        <f t="shared" si="139"/>
        <v>#DIV/0!</v>
      </c>
      <c r="AL84" s="145"/>
      <c r="AM84" s="145"/>
      <c r="AN84" s="217" t="e">
        <f t="shared" si="140"/>
        <v>#DIV/0!</v>
      </c>
      <c r="AO84" s="145">
        <v>10554.6</v>
      </c>
      <c r="AP84" s="145"/>
      <c r="AQ84" s="217">
        <f t="shared" si="141"/>
        <v>0</v>
      </c>
      <c r="AR84" s="277"/>
    </row>
    <row r="85" spans="1:44" ht="68.25" customHeight="1" x14ac:dyDescent="0.25">
      <c r="A85" s="275" t="s">
        <v>396</v>
      </c>
      <c r="B85" s="278" t="s">
        <v>400</v>
      </c>
      <c r="C85" s="278" t="s">
        <v>384</v>
      </c>
      <c r="D85" s="149" t="s">
        <v>41</v>
      </c>
      <c r="E85" s="147">
        <f>E86</f>
        <v>4965.8999999999987</v>
      </c>
      <c r="F85" s="147">
        <f>F86</f>
        <v>8.1999999999999993</v>
      </c>
      <c r="G85" s="217">
        <f t="shared" ref="G85:G88" si="162">F85/E85</f>
        <v>1.6512616041402368E-3</v>
      </c>
      <c r="H85" s="147">
        <f>H86</f>
        <v>0</v>
      </c>
      <c r="I85" s="147">
        <f>I86</f>
        <v>0</v>
      </c>
      <c r="J85" s="217" t="e">
        <f t="shared" ref="J85:J88" si="163">I85/H85</f>
        <v>#DIV/0!</v>
      </c>
      <c r="K85" s="147">
        <f>K86</f>
        <v>0</v>
      </c>
      <c r="L85" s="147">
        <f>L86</f>
        <v>0</v>
      </c>
      <c r="M85" s="217" t="e">
        <f t="shared" ref="M85:M88" si="164">L85/K85</f>
        <v>#DIV/0!</v>
      </c>
      <c r="N85" s="229">
        <f>N86</f>
        <v>4.0999999999999996</v>
      </c>
      <c r="O85" s="229">
        <f>O86</f>
        <v>4.0999999999999996</v>
      </c>
      <c r="P85" s="217">
        <f t="shared" ref="P85:P88" si="165">O85/N85</f>
        <v>1</v>
      </c>
      <c r="Q85" s="147">
        <f>Q86</f>
        <v>4.0999999999999996</v>
      </c>
      <c r="R85" s="147">
        <f>R86</f>
        <v>4.0999999999999996</v>
      </c>
      <c r="S85" s="217">
        <f t="shared" ref="S85:S88" si="166">R85/Q85</f>
        <v>1</v>
      </c>
      <c r="T85" s="147">
        <f>T86</f>
        <v>0</v>
      </c>
      <c r="U85" s="147">
        <f>U86</f>
        <v>0</v>
      </c>
      <c r="V85" s="217" t="e">
        <f t="shared" ref="V85:V88" si="167">U85/T85</f>
        <v>#DIV/0!</v>
      </c>
      <c r="W85" s="147">
        <f>W86</f>
        <v>0</v>
      </c>
      <c r="X85" s="147">
        <f>X86</f>
        <v>0</v>
      </c>
      <c r="Y85" s="217" t="e">
        <f t="shared" ref="Y85:Y88" si="168">X85/W85</f>
        <v>#DIV/0!</v>
      </c>
      <c r="Z85" s="147">
        <f>Z86</f>
        <v>0</v>
      </c>
      <c r="AA85" s="147">
        <f>AA86</f>
        <v>0</v>
      </c>
      <c r="AB85" s="217" t="e">
        <f t="shared" ref="AB85:AB88" si="169">AA85/Z85</f>
        <v>#DIV/0!</v>
      </c>
      <c r="AC85" s="147">
        <f>AC86</f>
        <v>0</v>
      </c>
      <c r="AD85" s="147">
        <f>AD86</f>
        <v>0</v>
      </c>
      <c r="AE85" s="217" t="e">
        <f t="shared" ref="AE85:AE88" si="170">AD85/AC85</f>
        <v>#DIV/0!</v>
      </c>
      <c r="AF85" s="147">
        <f>AF86</f>
        <v>0</v>
      </c>
      <c r="AG85" s="147">
        <f>AG86</f>
        <v>0</v>
      </c>
      <c r="AH85" s="217" t="e">
        <f t="shared" ref="AH85:AH88" si="171">AG85/AF85</f>
        <v>#DIV/0!</v>
      </c>
      <c r="AI85" s="147">
        <f>AI86</f>
        <v>0</v>
      </c>
      <c r="AJ85" s="147">
        <f>AJ86</f>
        <v>0</v>
      </c>
      <c r="AK85" s="217" t="e">
        <f t="shared" ref="AK85:AK88" si="172">AJ85/AI85</f>
        <v>#DIV/0!</v>
      </c>
      <c r="AL85" s="147">
        <f>AL86</f>
        <v>0</v>
      </c>
      <c r="AM85" s="147">
        <f>AM86</f>
        <v>0</v>
      </c>
      <c r="AN85" s="217" t="e">
        <f t="shared" ref="AN85:AN88" si="173">AM85/AL85</f>
        <v>#DIV/0!</v>
      </c>
      <c r="AO85" s="147">
        <f>AO86</f>
        <v>4957.6999999999989</v>
      </c>
      <c r="AP85" s="147">
        <f>AP86</f>
        <v>0</v>
      </c>
      <c r="AQ85" s="217">
        <f t="shared" ref="AQ85:AQ88" si="174">AP85/AO85</f>
        <v>0</v>
      </c>
      <c r="AR85" s="277"/>
    </row>
    <row r="86" spans="1:44" ht="68.25" customHeight="1" x14ac:dyDescent="0.25">
      <c r="A86" s="275"/>
      <c r="B86" s="279"/>
      <c r="C86" s="279"/>
      <c r="D86" s="165" t="s">
        <v>43</v>
      </c>
      <c r="E86" s="145">
        <f t="shared" ref="E86" si="175">H86+K86+N86+Q86+T86+W86+Z86+AC86+AF86+AI86+AL86+AO86</f>
        <v>4965.8999999999987</v>
      </c>
      <c r="F86" s="145">
        <f t="shared" ref="F86" si="176">I86+L86+O86+R86+U86+X86+AA86+AD86+AG86+AJ86+AM86+AP86</f>
        <v>8.1999999999999993</v>
      </c>
      <c r="G86" s="217">
        <f t="shared" si="162"/>
        <v>1.6512616041402368E-3</v>
      </c>
      <c r="H86" s="145"/>
      <c r="I86" s="145"/>
      <c r="J86" s="217" t="e">
        <f t="shared" si="163"/>
        <v>#DIV/0!</v>
      </c>
      <c r="K86" s="145"/>
      <c r="L86" s="145"/>
      <c r="M86" s="217" t="e">
        <f t="shared" si="164"/>
        <v>#DIV/0!</v>
      </c>
      <c r="N86" s="230">
        <v>4.0999999999999996</v>
      </c>
      <c r="O86" s="230">
        <v>4.0999999999999996</v>
      </c>
      <c r="P86" s="217">
        <f t="shared" si="165"/>
        <v>1</v>
      </c>
      <c r="Q86" s="145">
        <v>4.0999999999999996</v>
      </c>
      <c r="R86" s="145">
        <v>4.0999999999999996</v>
      </c>
      <c r="S86" s="217">
        <f t="shared" si="166"/>
        <v>1</v>
      </c>
      <c r="T86" s="145"/>
      <c r="U86" s="145"/>
      <c r="V86" s="217" t="e">
        <f t="shared" si="167"/>
        <v>#DIV/0!</v>
      </c>
      <c r="W86" s="145"/>
      <c r="X86" s="145"/>
      <c r="Y86" s="217" t="e">
        <f t="shared" si="168"/>
        <v>#DIV/0!</v>
      </c>
      <c r="Z86" s="145"/>
      <c r="AA86" s="145"/>
      <c r="AB86" s="217" t="e">
        <f t="shared" si="169"/>
        <v>#DIV/0!</v>
      </c>
      <c r="AC86" s="145"/>
      <c r="AD86" s="145"/>
      <c r="AE86" s="217" t="e">
        <f t="shared" si="170"/>
        <v>#DIV/0!</v>
      </c>
      <c r="AF86" s="145"/>
      <c r="AG86" s="145"/>
      <c r="AH86" s="217" t="e">
        <f t="shared" si="171"/>
        <v>#DIV/0!</v>
      </c>
      <c r="AI86" s="145"/>
      <c r="AJ86" s="145"/>
      <c r="AK86" s="217" t="e">
        <f t="shared" si="172"/>
        <v>#DIV/0!</v>
      </c>
      <c r="AL86" s="145"/>
      <c r="AM86" s="145"/>
      <c r="AN86" s="217" t="e">
        <f t="shared" si="173"/>
        <v>#DIV/0!</v>
      </c>
      <c r="AO86" s="145">
        <f>4965.9-4.1-4.1</f>
        <v>4957.6999999999989</v>
      </c>
      <c r="AP86" s="145"/>
      <c r="AQ86" s="217">
        <f t="shared" si="174"/>
        <v>0</v>
      </c>
      <c r="AR86" s="277"/>
    </row>
    <row r="87" spans="1:44" ht="58.5" customHeight="1" x14ac:dyDescent="0.25">
      <c r="A87" s="275" t="s">
        <v>325</v>
      </c>
      <c r="B87" s="276" t="s">
        <v>338</v>
      </c>
      <c r="C87" s="276" t="s">
        <v>384</v>
      </c>
      <c r="D87" s="149" t="s">
        <v>41</v>
      </c>
      <c r="E87" s="147">
        <f>E88</f>
        <v>7282.8</v>
      </c>
      <c r="F87" s="147">
        <f>F88</f>
        <v>0</v>
      </c>
      <c r="G87" s="217">
        <f t="shared" si="162"/>
        <v>0</v>
      </c>
      <c r="H87" s="147">
        <f>H88</f>
        <v>0</v>
      </c>
      <c r="I87" s="147">
        <f>I88</f>
        <v>0</v>
      </c>
      <c r="J87" s="217" t="e">
        <f t="shared" si="163"/>
        <v>#DIV/0!</v>
      </c>
      <c r="K87" s="147">
        <f>K88</f>
        <v>0</v>
      </c>
      <c r="L87" s="147">
        <f>L88</f>
        <v>0</v>
      </c>
      <c r="M87" s="217" t="e">
        <f t="shared" si="164"/>
        <v>#DIV/0!</v>
      </c>
      <c r="N87" s="147">
        <f>N88</f>
        <v>0</v>
      </c>
      <c r="O87" s="147">
        <f>O88</f>
        <v>0</v>
      </c>
      <c r="P87" s="217" t="e">
        <f t="shared" si="165"/>
        <v>#DIV/0!</v>
      </c>
      <c r="Q87" s="147">
        <f>Q88</f>
        <v>0</v>
      </c>
      <c r="R87" s="147">
        <f>R88</f>
        <v>0</v>
      </c>
      <c r="S87" s="217" t="e">
        <f t="shared" si="166"/>
        <v>#DIV/0!</v>
      </c>
      <c r="T87" s="147">
        <f>T88</f>
        <v>0</v>
      </c>
      <c r="U87" s="147">
        <f>U88</f>
        <v>0</v>
      </c>
      <c r="V87" s="217" t="e">
        <f t="shared" si="167"/>
        <v>#DIV/0!</v>
      </c>
      <c r="W87" s="147">
        <f>W88</f>
        <v>0</v>
      </c>
      <c r="X87" s="147">
        <f>X88</f>
        <v>0</v>
      </c>
      <c r="Y87" s="217" t="e">
        <f t="shared" si="168"/>
        <v>#DIV/0!</v>
      </c>
      <c r="Z87" s="147">
        <f>Z88</f>
        <v>0</v>
      </c>
      <c r="AA87" s="147">
        <f>AA88</f>
        <v>0</v>
      </c>
      <c r="AB87" s="217" t="e">
        <f t="shared" si="169"/>
        <v>#DIV/0!</v>
      </c>
      <c r="AC87" s="147">
        <f>AC88</f>
        <v>0</v>
      </c>
      <c r="AD87" s="147">
        <f>AD88</f>
        <v>0</v>
      </c>
      <c r="AE87" s="217" t="e">
        <f t="shared" si="170"/>
        <v>#DIV/0!</v>
      </c>
      <c r="AF87" s="147">
        <f>AF88</f>
        <v>0</v>
      </c>
      <c r="AG87" s="147">
        <f>AG88</f>
        <v>0</v>
      </c>
      <c r="AH87" s="217" t="e">
        <f t="shared" si="171"/>
        <v>#DIV/0!</v>
      </c>
      <c r="AI87" s="147">
        <f>AI88</f>
        <v>0</v>
      </c>
      <c r="AJ87" s="147">
        <f>AJ88</f>
        <v>0</v>
      </c>
      <c r="AK87" s="217" t="e">
        <f t="shared" si="172"/>
        <v>#DIV/0!</v>
      </c>
      <c r="AL87" s="147">
        <f>AL88</f>
        <v>0</v>
      </c>
      <c r="AM87" s="147">
        <f>AM88</f>
        <v>0</v>
      </c>
      <c r="AN87" s="217" t="e">
        <f t="shared" si="173"/>
        <v>#DIV/0!</v>
      </c>
      <c r="AO87" s="147">
        <f>AO88</f>
        <v>7282.8</v>
      </c>
      <c r="AP87" s="147">
        <f>AP88</f>
        <v>0</v>
      </c>
      <c r="AQ87" s="217">
        <f t="shared" si="174"/>
        <v>0</v>
      </c>
      <c r="AR87" s="277"/>
    </row>
    <row r="88" spans="1:44" ht="58.5" customHeight="1" x14ac:dyDescent="0.25">
      <c r="A88" s="275"/>
      <c r="B88" s="276"/>
      <c r="C88" s="276"/>
      <c r="D88" s="165" t="s">
        <v>43</v>
      </c>
      <c r="E88" s="145">
        <f t="shared" ref="E88" si="177">H88+K88+N88+Q88+T88+W88+Z88+AC88+AF88+AI88+AL88+AO88</f>
        <v>7282.8</v>
      </c>
      <c r="F88" s="145">
        <f t="shared" ref="F88" si="178">I88+L88+O88+R88+U88+X88+AA88+AD88+AG88+AJ88+AM88+AP88</f>
        <v>0</v>
      </c>
      <c r="G88" s="217">
        <f t="shared" si="162"/>
        <v>0</v>
      </c>
      <c r="H88" s="145">
        <f>H90</f>
        <v>0</v>
      </c>
      <c r="I88" s="145">
        <f>I90</f>
        <v>0</v>
      </c>
      <c r="J88" s="217" t="e">
        <f t="shared" si="163"/>
        <v>#DIV/0!</v>
      </c>
      <c r="K88" s="145">
        <f>K90</f>
        <v>0</v>
      </c>
      <c r="L88" s="145">
        <f>L90</f>
        <v>0</v>
      </c>
      <c r="M88" s="217" t="e">
        <f t="shared" si="164"/>
        <v>#DIV/0!</v>
      </c>
      <c r="N88" s="145">
        <f>N90</f>
        <v>0</v>
      </c>
      <c r="O88" s="145">
        <f>O90</f>
        <v>0</v>
      </c>
      <c r="P88" s="217" t="e">
        <f t="shared" si="165"/>
        <v>#DIV/0!</v>
      </c>
      <c r="Q88" s="145">
        <f>Q90</f>
        <v>0</v>
      </c>
      <c r="R88" s="145">
        <f>R90</f>
        <v>0</v>
      </c>
      <c r="S88" s="217" t="e">
        <f t="shared" si="166"/>
        <v>#DIV/0!</v>
      </c>
      <c r="T88" s="145">
        <f>T90</f>
        <v>0</v>
      </c>
      <c r="U88" s="145">
        <f>U90</f>
        <v>0</v>
      </c>
      <c r="V88" s="217" t="e">
        <f t="shared" si="167"/>
        <v>#DIV/0!</v>
      </c>
      <c r="W88" s="145">
        <f>W90</f>
        <v>0</v>
      </c>
      <c r="X88" s="145">
        <f>X90</f>
        <v>0</v>
      </c>
      <c r="Y88" s="217" t="e">
        <f t="shared" si="168"/>
        <v>#DIV/0!</v>
      </c>
      <c r="Z88" s="145">
        <f>Z90</f>
        <v>0</v>
      </c>
      <c r="AA88" s="145">
        <f>AA90</f>
        <v>0</v>
      </c>
      <c r="AB88" s="217" t="e">
        <f t="shared" si="169"/>
        <v>#DIV/0!</v>
      </c>
      <c r="AC88" s="145">
        <f>AC90</f>
        <v>0</v>
      </c>
      <c r="AD88" s="145">
        <f>AD90</f>
        <v>0</v>
      </c>
      <c r="AE88" s="217" t="e">
        <f t="shared" si="170"/>
        <v>#DIV/0!</v>
      </c>
      <c r="AF88" s="145">
        <f>AF90</f>
        <v>0</v>
      </c>
      <c r="AG88" s="145">
        <f>AG90</f>
        <v>0</v>
      </c>
      <c r="AH88" s="217" t="e">
        <f t="shared" si="171"/>
        <v>#DIV/0!</v>
      </c>
      <c r="AI88" s="145">
        <f>AI90</f>
        <v>0</v>
      </c>
      <c r="AJ88" s="145">
        <f>AJ90</f>
        <v>0</v>
      </c>
      <c r="AK88" s="217" t="e">
        <f t="shared" si="172"/>
        <v>#DIV/0!</v>
      </c>
      <c r="AL88" s="145">
        <f>AL90</f>
        <v>0</v>
      </c>
      <c r="AM88" s="145">
        <f>AM90</f>
        <v>0</v>
      </c>
      <c r="AN88" s="217" t="e">
        <f t="shared" si="173"/>
        <v>#DIV/0!</v>
      </c>
      <c r="AO88" s="145">
        <f>AO90</f>
        <v>7282.8</v>
      </c>
      <c r="AP88" s="145">
        <f>AP90</f>
        <v>0</v>
      </c>
      <c r="AQ88" s="217">
        <f t="shared" si="174"/>
        <v>0</v>
      </c>
      <c r="AR88" s="277"/>
    </row>
    <row r="89" spans="1:44" ht="39.75" customHeight="1" x14ac:dyDescent="0.25">
      <c r="A89" s="275" t="s">
        <v>401</v>
      </c>
      <c r="B89" s="276" t="s">
        <v>402</v>
      </c>
      <c r="C89" s="276" t="s">
        <v>384</v>
      </c>
      <c r="D89" s="149" t="s">
        <v>41</v>
      </c>
      <c r="E89" s="147">
        <f>E90</f>
        <v>7282.8</v>
      </c>
      <c r="F89" s="147">
        <f>F90</f>
        <v>0</v>
      </c>
      <c r="G89" s="217">
        <f t="shared" si="129"/>
        <v>0</v>
      </c>
      <c r="H89" s="147">
        <f>H90</f>
        <v>0</v>
      </c>
      <c r="I89" s="147">
        <f>I90</f>
        <v>0</v>
      </c>
      <c r="J89" s="217" t="e">
        <f t="shared" si="130"/>
        <v>#DIV/0!</v>
      </c>
      <c r="K89" s="147">
        <f>K90</f>
        <v>0</v>
      </c>
      <c r="L89" s="147">
        <f>L90</f>
        <v>0</v>
      </c>
      <c r="M89" s="217" t="e">
        <f t="shared" si="131"/>
        <v>#DIV/0!</v>
      </c>
      <c r="N89" s="147">
        <f>N90</f>
        <v>0</v>
      </c>
      <c r="O89" s="147">
        <f>O90</f>
        <v>0</v>
      </c>
      <c r="P89" s="217" t="e">
        <f t="shared" si="132"/>
        <v>#DIV/0!</v>
      </c>
      <c r="Q89" s="147">
        <f>Q90</f>
        <v>0</v>
      </c>
      <c r="R89" s="147">
        <f>R90</f>
        <v>0</v>
      </c>
      <c r="S89" s="217" t="e">
        <f t="shared" si="133"/>
        <v>#DIV/0!</v>
      </c>
      <c r="T89" s="147">
        <f>T90</f>
        <v>0</v>
      </c>
      <c r="U89" s="147">
        <f>U90</f>
        <v>0</v>
      </c>
      <c r="V89" s="217" t="e">
        <f t="shared" si="134"/>
        <v>#DIV/0!</v>
      </c>
      <c r="W89" s="147">
        <f>W90</f>
        <v>0</v>
      </c>
      <c r="X89" s="147">
        <f>X90</f>
        <v>0</v>
      </c>
      <c r="Y89" s="217" t="e">
        <f t="shared" si="135"/>
        <v>#DIV/0!</v>
      </c>
      <c r="Z89" s="147">
        <f>Z90</f>
        <v>0</v>
      </c>
      <c r="AA89" s="147">
        <f>AA90</f>
        <v>0</v>
      </c>
      <c r="AB89" s="217" t="e">
        <f t="shared" si="136"/>
        <v>#DIV/0!</v>
      </c>
      <c r="AC89" s="147">
        <f>AC90</f>
        <v>0</v>
      </c>
      <c r="AD89" s="147">
        <f>AD90</f>
        <v>0</v>
      </c>
      <c r="AE89" s="217" t="e">
        <f t="shared" si="137"/>
        <v>#DIV/0!</v>
      </c>
      <c r="AF89" s="147">
        <f>AF90</f>
        <v>0</v>
      </c>
      <c r="AG89" s="147">
        <f>AG90</f>
        <v>0</v>
      </c>
      <c r="AH89" s="217" t="e">
        <f t="shared" si="138"/>
        <v>#DIV/0!</v>
      </c>
      <c r="AI89" s="147">
        <f>AI90</f>
        <v>0</v>
      </c>
      <c r="AJ89" s="147">
        <f>AJ90</f>
        <v>0</v>
      </c>
      <c r="AK89" s="217" t="e">
        <f t="shared" si="139"/>
        <v>#DIV/0!</v>
      </c>
      <c r="AL89" s="147">
        <f>AL90</f>
        <v>0</v>
      </c>
      <c r="AM89" s="147">
        <f>AM90</f>
        <v>0</v>
      </c>
      <c r="AN89" s="217" t="e">
        <f t="shared" si="140"/>
        <v>#DIV/0!</v>
      </c>
      <c r="AO89" s="147">
        <f>AO90</f>
        <v>7282.8</v>
      </c>
      <c r="AP89" s="147">
        <f>AP90</f>
        <v>0</v>
      </c>
      <c r="AQ89" s="217">
        <f t="shared" si="141"/>
        <v>0</v>
      </c>
      <c r="AR89" s="277"/>
    </row>
    <row r="90" spans="1:44" ht="38.25" customHeight="1" x14ac:dyDescent="0.25">
      <c r="A90" s="275"/>
      <c r="B90" s="276"/>
      <c r="C90" s="276"/>
      <c r="D90" s="165" t="s">
        <v>43</v>
      </c>
      <c r="E90" s="145">
        <f t="shared" ref="E90" si="179">H90+K90+N90+Q90+T90+W90+Z90+AC90+AF90+AI90+AL90+AO90</f>
        <v>7282.8</v>
      </c>
      <c r="F90" s="145">
        <f t="shared" ref="F90" si="180">I90+L90+O90+R90+U90+X90+AA90+AD90+AG90+AJ90+AM90+AP90</f>
        <v>0</v>
      </c>
      <c r="G90" s="217">
        <f t="shared" si="129"/>
        <v>0</v>
      </c>
      <c r="H90" s="145"/>
      <c r="I90" s="145"/>
      <c r="J90" s="217" t="e">
        <f t="shared" si="130"/>
        <v>#DIV/0!</v>
      </c>
      <c r="K90" s="145"/>
      <c r="L90" s="145"/>
      <c r="M90" s="217" t="e">
        <f t="shared" si="131"/>
        <v>#DIV/0!</v>
      </c>
      <c r="N90" s="145"/>
      <c r="O90" s="145"/>
      <c r="P90" s="217" t="e">
        <f t="shared" si="132"/>
        <v>#DIV/0!</v>
      </c>
      <c r="Q90" s="145"/>
      <c r="R90" s="145"/>
      <c r="S90" s="217" t="e">
        <f t="shared" si="133"/>
        <v>#DIV/0!</v>
      </c>
      <c r="T90" s="145"/>
      <c r="U90" s="145"/>
      <c r="V90" s="217" t="e">
        <f t="shared" si="134"/>
        <v>#DIV/0!</v>
      </c>
      <c r="W90" s="145"/>
      <c r="X90" s="145"/>
      <c r="Y90" s="217" t="e">
        <f t="shared" si="135"/>
        <v>#DIV/0!</v>
      </c>
      <c r="Z90" s="145"/>
      <c r="AA90" s="145"/>
      <c r="AB90" s="217" t="e">
        <f t="shared" si="136"/>
        <v>#DIV/0!</v>
      </c>
      <c r="AC90" s="145"/>
      <c r="AD90" s="145"/>
      <c r="AE90" s="217" t="e">
        <f t="shared" si="137"/>
        <v>#DIV/0!</v>
      </c>
      <c r="AF90" s="145"/>
      <c r="AG90" s="145"/>
      <c r="AH90" s="217" t="e">
        <f t="shared" si="138"/>
        <v>#DIV/0!</v>
      </c>
      <c r="AI90" s="145"/>
      <c r="AJ90" s="145"/>
      <c r="AK90" s="217" t="e">
        <f t="shared" si="139"/>
        <v>#DIV/0!</v>
      </c>
      <c r="AL90" s="145"/>
      <c r="AM90" s="145"/>
      <c r="AN90" s="217" t="e">
        <f t="shared" si="140"/>
        <v>#DIV/0!</v>
      </c>
      <c r="AO90" s="145">
        <v>7282.8</v>
      </c>
      <c r="AP90" s="145"/>
      <c r="AQ90" s="217">
        <f t="shared" si="141"/>
        <v>0</v>
      </c>
      <c r="AR90" s="277"/>
    </row>
    <row r="91" spans="1:44" ht="21" customHeight="1" x14ac:dyDescent="0.25">
      <c r="A91" s="275"/>
      <c r="B91" s="284" t="s">
        <v>326</v>
      </c>
      <c r="C91" s="276" t="s">
        <v>384</v>
      </c>
      <c r="D91" s="149" t="s">
        <v>41</v>
      </c>
      <c r="E91" s="147">
        <f>E77+E89</f>
        <v>28494.399999999998</v>
      </c>
      <c r="F91" s="147">
        <f>F77+F89</f>
        <v>221.89999999999998</v>
      </c>
      <c r="G91" s="217">
        <f t="shared" si="129"/>
        <v>7.7874950867538881E-3</v>
      </c>
      <c r="H91" s="147">
        <f>H77+H87</f>
        <v>0</v>
      </c>
      <c r="I91" s="147">
        <f>I77+I87</f>
        <v>0</v>
      </c>
      <c r="J91" s="217" t="e">
        <f t="shared" si="130"/>
        <v>#DIV/0!</v>
      </c>
      <c r="K91" s="147">
        <f>K77+K87</f>
        <v>0</v>
      </c>
      <c r="L91" s="147">
        <f>L77+L87</f>
        <v>0</v>
      </c>
      <c r="M91" s="217" t="e">
        <f t="shared" si="131"/>
        <v>#DIV/0!</v>
      </c>
      <c r="N91" s="147">
        <f>N77+N87</f>
        <v>4.0999999999999996</v>
      </c>
      <c r="O91" s="147">
        <f>O77+O87</f>
        <v>4.0999999999999996</v>
      </c>
      <c r="P91" s="217">
        <f t="shared" si="132"/>
        <v>1</v>
      </c>
      <c r="Q91" s="147">
        <f>Q77+Q87</f>
        <v>217.79999999999998</v>
      </c>
      <c r="R91" s="147">
        <f>R77+R87</f>
        <v>217.79999999999998</v>
      </c>
      <c r="S91" s="217">
        <f t="shared" si="133"/>
        <v>1</v>
      </c>
      <c r="T91" s="147">
        <f>T77+T87</f>
        <v>0</v>
      </c>
      <c r="U91" s="147">
        <f>U77+U87</f>
        <v>0</v>
      </c>
      <c r="V91" s="217" t="e">
        <f t="shared" si="134"/>
        <v>#DIV/0!</v>
      </c>
      <c r="W91" s="147">
        <f>W77+W87</f>
        <v>0</v>
      </c>
      <c r="X91" s="147">
        <f>X77+X87</f>
        <v>0</v>
      </c>
      <c r="Y91" s="217" t="e">
        <f t="shared" si="135"/>
        <v>#DIV/0!</v>
      </c>
      <c r="Z91" s="147">
        <f>Z77+Z87</f>
        <v>0</v>
      </c>
      <c r="AA91" s="147">
        <f>AA77+AA87</f>
        <v>0</v>
      </c>
      <c r="AB91" s="217" t="e">
        <f t="shared" si="136"/>
        <v>#DIV/0!</v>
      </c>
      <c r="AC91" s="147">
        <f>AC77+AC87</f>
        <v>0</v>
      </c>
      <c r="AD91" s="147">
        <f>AD77+AD87</f>
        <v>0</v>
      </c>
      <c r="AE91" s="217" t="e">
        <f t="shared" si="137"/>
        <v>#DIV/0!</v>
      </c>
      <c r="AF91" s="147">
        <f>AF77+AF87</f>
        <v>0</v>
      </c>
      <c r="AG91" s="147">
        <f>AG77+AG87</f>
        <v>0</v>
      </c>
      <c r="AH91" s="217" t="e">
        <f t="shared" si="138"/>
        <v>#DIV/0!</v>
      </c>
      <c r="AI91" s="147">
        <f>AI77+AI87</f>
        <v>0</v>
      </c>
      <c r="AJ91" s="147">
        <f>AJ77+AJ87</f>
        <v>0</v>
      </c>
      <c r="AK91" s="217" t="e">
        <f t="shared" si="139"/>
        <v>#DIV/0!</v>
      </c>
      <c r="AL91" s="147">
        <f>AL77+AL87</f>
        <v>0</v>
      </c>
      <c r="AM91" s="147">
        <f>AM77+AM87</f>
        <v>0</v>
      </c>
      <c r="AN91" s="217" t="e">
        <f t="shared" si="140"/>
        <v>#DIV/0!</v>
      </c>
      <c r="AO91" s="147">
        <f>AO77+AO87</f>
        <v>28272.499999999996</v>
      </c>
      <c r="AP91" s="147">
        <f>AP77+AP87</f>
        <v>0</v>
      </c>
      <c r="AQ91" s="217">
        <f t="shared" si="141"/>
        <v>0</v>
      </c>
      <c r="AR91" s="285"/>
    </row>
    <row r="92" spans="1:44" ht="21" customHeight="1" x14ac:dyDescent="0.25">
      <c r="A92" s="275"/>
      <c r="B92" s="284"/>
      <c r="C92" s="276"/>
      <c r="D92" s="165" t="s">
        <v>43</v>
      </c>
      <c r="E92" s="147">
        <f>E78+E90</f>
        <v>28494.399999999998</v>
      </c>
      <c r="F92" s="147">
        <f>F78+F90</f>
        <v>221.89999999999998</v>
      </c>
      <c r="G92" s="217">
        <f t="shared" si="129"/>
        <v>7.7874950867538881E-3</v>
      </c>
      <c r="H92" s="147">
        <f>H78+H88</f>
        <v>0</v>
      </c>
      <c r="I92" s="147">
        <f>I78+I88</f>
        <v>0</v>
      </c>
      <c r="J92" s="217" t="e">
        <f t="shared" si="130"/>
        <v>#DIV/0!</v>
      </c>
      <c r="K92" s="147">
        <f>K78+K88</f>
        <v>0</v>
      </c>
      <c r="L92" s="147">
        <f>L78+L88</f>
        <v>0</v>
      </c>
      <c r="M92" s="217" t="e">
        <f t="shared" si="131"/>
        <v>#DIV/0!</v>
      </c>
      <c r="N92" s="147">
        <f>N78+N88</f>
        <v>4.0999999999999996</v>
      </c>
      <c r="O92" s="147">
        <f>O78+O88</f>
        <v>4.0999999999999996</v>
      </c>
      <c r="P92" s="217">
        <f t="shared" si="132"/>
        <v>1</v>
      </c>
      <c r="Q92" s="147">
        <f>Q78+Q88</f>
        <v>217.79999999999998</v>
      </c>
      <c r="R92" s="147">
        <f>R78+R88</f>
        <v>217.79999999999998</v>
      </c>
      <c r="S92" s="217">
        <f t="shared" si="133"/>
        <v>1</v>
      </c>
      <c r="T92" s="147">
        <f>T78+T88</f>
        <v>0</v>
      </c>
      <c r="U92" s="147">
        <f>U78+U88</f>
        <v>0</v>
      </c>
      <c r="V92" s="217" t="e">
        <f t="shared" si="134"/>
        <v>#DIV/0!</v>
      </c>
      <c r="W92" s="147">
        <f>W78+W88</f>
        <v>0</v>
      </c>
      <c r="X92" s="147">
        <f>X78+X88</f>
        <v>0</v>
      </c>
      <c r="Y92" s="217" t="e">
        <f t="shared" si="135"/>
        <v>#DIV/0!</v>
      </c>
      <c r="Z92" s="147">
        <f>Z78+Z88</f>
        <v>0</v>
      </c>
      <c r="AA92" s="147">
        <f>AA78+AA88</f>
        <v>0</v>
      </c>
      <c r="AB92" s="217" t="e">
        <f t="shared" si="136"/>
        <v>#DIV/0!</v>
      </c>
      <c r="AC92" s="147">
        <f>AC78+AC88</f>
        <v>0</v>
      </c>
      <c r="AD92" s="147">
        <f>AD78+AD88</f>
        <v>0</v>
      </c>
      <c r="AE92" s="217" t="e">
        <f t="shared" si="137"/>
        <v>#DIV/0!</v>
      </c>
      <c r="AF92" s="147">
        <f>AF78+AF88</f>
        <v>0</v>
      </c>
      <c r="AG92" s="147">
        <f>AG78+AG88</f>
        <v>0</v>
      </c>
      <c r="AH92" s="217" t="e">
        <f t="shared" si="138"/>
        <v>#DIV/0!</v>
      </c>
      <c r="AI92" s="147">
        <f>AI78+AI88</f>
        <v>0</v>
      </c>
      <c r="AJ92" s="147">
        <f>AJ78+AJ88</f>
        <v>0</v>
      </c>
      <c r="AK92" s="217" t="e">
        <f t="shared" si="139"/>
        <v>#DIV/0!</v>
      </c>
      <c r="AL92" s="147">
        <f>AL78+AL88</f>
        <v>0</v>
      </c>
      <c r="AM92" s="147">
        <f>AM78+AM88</f>
        <v>0</v>
      </c>
      <c r="AN92" s="217" t="e">
        <f t="shared" si="140"/>
        <v>#DIV/0!</v>
      </c>
      <c r="AO92" s="147">
        <f>AO78+AO88</f>
        <v>28272.499999999996</v>
      </c>
      <c r="AP92" s="147">
        <f>AP78+AP88</f>
        <v>0</v>
      </c>
      <c r="AQ92" s="217">
        <f t="shared" si="141"/>
        <v>0</v>
      </c>
      <c r="AR92" s="285"/>
    </row>
    <row r="93" spans="1:44" ht="15.75" x14ac:dyDescent="0.25">
      <c r="A93" s="280" t="s">
        <v>354</v>
      </c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80"/>
      <c r="AI93" s="280"/>
      <c r="AJ93" s="280"/>
      <c r="AK93" s="280"/>
      <c r="AL93" s="280"/>
      <c r="AM93" s="280"/>
      <c r="AN93" s="280"/>
      <c r="AO93" s="280"/>
      <c r="AP93" s="280"/>
      <c r="AQ93" s="280"/>
      <c r="AR93" s="280"/>
    </row>
    <row r="94" spans="1:44" ht="47.25" customHeight="1" x14ac:dyDescent="0.25">
      <c r="A94" s="275" t="s">
        <v>93</v>
      </c>
      <c r="B94" s="276" t="s">
        <v>337</v>
      </c>
      <c r="C94" s="276" t="s">
        <v>403</v>
      </c>
      <c r="D94" s="149" t="s">
        <v>41</v>
      </c>
      <c r="E94" s="147">
        <f>E95</f>
        <v>34956.5</v>
      </c>
      <c r="F94" s="147">
        <f>F95</f>
        <v>0</v>
      </c>
      <c r="G94" s="217">
        <f t="shared" ref="G94:G113" si="181">F94/E94</f>
        <v>0</v>
      </c>
      <c r="H94" s="147">
        <f>H95</f>
        <v>0</v>
      </c>
      <c r="I94" s="147">
        <f>I95</f>
        <v>0</v>
      </c>
      <c r="J94" s="217" t="e">
        <f t="shared" ref="J94:J113" si="182">I94/H94</f>
        <v>#DIV/0!</v>
      </c>
      <c r="K94" s="147">
        <f>K95</f>
        <v>0</v>
      </c>
      <c r="L94" s="147">
        <f>L95</f>
        <v>0</v>
      </c>
      <c r="M94" s="217" t="e">
        <f t="shared" ref="M94:M113" si="183">L94/K94</f>
        <v>#DIV/0!</v>
      </c>
      <c r="N94" s="147">
        <f>N95</f>
        <v>0</v>
      </c>
      <c r="O94" s="147">
        <f>O95</f>
        <v>0</v>
      </c>
      <c r="P94" s="217" t="e">
        <f t="shared" ref="P94:P113" si="184">O94/N94</f>
        <v>#DIV/0!</v>
      </c>
      <c r="Q94" s="147">
        <f>Q95</f>
        <v>0</v>
      </c>
      <c r="R94" s="147">
        <f>R95</f>
        <v>0</v>
      </c>
      <c r="S94" s="217" t="e">
        <f t="shared" ref="S94:S113" si="185">R94/Q94</f>
        <v>#DIV/0!</v>
      </c>
      <c r="T94" s="147">
        <f>T95</f>
        <v>0</v>
      </c>
      <c r="U94" s="147">
        <f>U95</f>
        <v>0</v>
      </c>
      <c r="V94" s="217" t="e">
        <f t="shared" ref="V94:V113" si="186">U94/T94</f>
        <v>#DIV/0!</v>
      </c>
      <c r="W94" s="147">
        <f>W95</f>
        <v>0</v>
      </c>
      <c r="X94" s="147">
        <f>X95</f>
        <v>0</v>
      </c>
      <c r="Y94" s="217" t="e">
        <f t="shared" ref="Y94:Y113" si="187">X94/W94</f>
        <v>#DIV/0!</v>
      </c>
      <c r="Z94" s="147">
        <f>Z95</f>
        <v>0</v>
      </c>
      <c r="AA94" s="147">
        <f>AA95</f>
        <v>0</v>
      </c>
      <c r="AB94" s="217" t="e">
        <f t="shared" ref="AB94:AB113" si="188">AA94/Z94</f>
        <v>#DIV/0!</v>
      </c>
      <c r="AC94" s="147">
        <f>AC95</f>
        <v>0</v>
      </c>
      <c r="AD94" s="147">
        <f>AD95</f>
        <v>0</v>
      </c>
      <c r="AE94" s="217" t="e">
        <f t="shared" ref="AE94:AE113" si="189">AD94/AC94</f>
        <v>#DIV/0!</v>
      </c>
      <c r="AF94" s="147">
        <f>AF95</f>
        <v>0</v>
      </c>
      <c r="AG94" s="147">
        <f>AG95</f>
        <v>0</v>
      </c>
      <c r="AH94" s="217" t="e">
        <f t="shared" ref="AH94:AH113" si="190">AG94/AF94</f>
        <v>#DIV/0!</v>
      </c>
      <c r="AI94" s="147">
        <f>AI95</f>
        <v>0</v>
      </c>
      <c r="AJ94" s="147">
        <f>AJ95</f>
        <v>0</v>
      </c>
      <c r="AK94" s="217" t="e">
        <f t="shared" ref="AK94:AK113" si="191">AJ94/AI94</f>
        <v>#DIV/0!</v>
      </c>
      <c r="AL94" s="147">
        <f>AL95</f>
        <v>0</v>
      </c>
      <c r="AM94" s="147">
        <f>AM95</f>
        <v>0</v>
      </c>
      <c r="AN94" s="217" t="e">
        <f t="shared" ref="AN94:AN113" si="192">AM94/AL94</f>
        <v>#DIV/0!</v>
      </c>
      <c r="AO94" s="147">
        <f>AO95</f>
        <v>34956.5</v>
      </c>
      <c r="AP94" s="147">
        <f>AP95</f>
        <v>0</v>
      </c>
      <c r="AQ94" s="217">
        <f t="shared" ref="AQ94:AQ113" si="193">AP94/AO94</f>
        <v>0</v>
      </c>
      <c r="AR94" s="277"/>
    </row>
    <row r="95" spans="1:44" ht="47.25" customHeight="1" x14ac:dyDescent="0.25">
      <c r="A95" s="275"/>
      <c r="B95" s="276"/>
      <c r="C95" s="276"/>
      <c r="D95" s="165" t="s">
        <v>43</v>
      </c>
      <c r="E95" s="145">
        <f t="shared" ref="E95" si="194">H95+K95+N95+Q95+T95+W95+Z95+AC95+AF95+AI95+AL95+AO95</f>
        <v>34956.5</v>
      </c>
      <c r="F95" s="145">
        <f t="shared" ref="F95" si="195">I95+L95+O95+R95+U95+X95+AA95+AD95+AG95+AJ95+AM95+AP95</f>
        <v>0</v>
      </c>
      <c r="G95" s="217">
        <f t="shared" si="181"/>
        <v>0</v>
      </c>
      <c r="H95" s="145">
        <f>H97</f>
        <v>0</v>
      </c>
      <c r="I95" s="145">
        <f>I97</f>
        <v>0</v>
      </c>
      <c r="J95" s="217" t="e">
        <f t="shared" si="182"/>
        <v>#DIV/0!</v>
      </c>
      <c r="K95" s="145">
        <f>K97</f>
        <v>0</v>
      </c>
      <c r="L95" s="145">
        <f>L97</f>
        <v>0</v>
      </c>
      <c r="M95" s="217" t="e">
        <f t="shared" si="183"/>
        <v>#DIV/0!</v>
      </c>
      <c r="N95" s="145">
        <f>N97</f>
        <v>0</v>
      </c>
      <c r="O95" s="145">
        <f>O97</f>
        <v>0</v>
      </c>
      <c r="P95" s="217" t="e">
        <f t="shared" si="184"/>
        <v>#DIV/0!</v>
      </c>
      <c r="Q95" s="145">
        <f>Q97</f>
        <v>0</v>
      </c>
      <c r="R95" s="145">
        <f>R97</f>
        <v>0</v>
      </c>
      <c r="S95" s="217" t="e">
        <f t="shared" si="185"/>
        <v>#DIV/0!</v>
      </c>
      <c r="T95" s="145">
        <f>T97</f>
        <v>0</v>
      </c>
      <c r="U95" s="145">
        <f>U97</f>
        <v>0</v>
      </c>
      <c r="V95" s="217" t="e">
        <f t="shared" si="186"/>
        <v>#DIV/0!</v>
      </c>
      <c r="W95" s="145">
        <f>W97</f>
        <v>0</v>
      </c>
      <c r="X95" s="145">
        <f>X97</f>
        <v>0</v>
      </c>
      <c r="Y95" s="217" t="e">
        <f t="shared" si="187"/>
        <v>#DIV/0!</v>
      </c>
      <c r="Z95" s="145">
        <f>Z97</f>
        <v>0</v>
      </c>
      <c r="AA95" s="145">
        <f>AA97</f>
        <v>0</v>
      </c>
      <c r="AB95" s="217" t="e">
        <f t="shared" si="188"/>
        <v>#DIV/0!</v>
      </c>
      <c r="AC95" s="145">
        <f>AC97</f>
        <v>0</v>
      </c>
      <c r="AD95" s="145">
        <f>AD97</f>
        <v>0</v>
      </c>
      <c r="AE95" s="217" t="e">
        <f t="shared" si="189"/>
        <v>#DIV/0!</v>
      </c>
      <c r="AF95" s="145">
        <f>AF97</f>
        <v>0</v>
      </c>
      <c r="AG95" s="145">
        <f>AG97</f>
        <v>0</v>
      </c>
      <c r="AH95" s="217" t="e">
        <f t="shared" si="190"/>
        <v>#DIV/0!</v>
      </c>
      <c r="AI95" s="145">
        <f>AI97</f>
        <v>0</v>
      </c>
      <c r="AJ95" s="145">
        <f>AJ97</f>
        <v>0</v>
      </c>
      <c r="AK95" s="217" t="e">
        <f t="shared" si="191"/>
        <v>#DIV/0!</v>
      </c>
      <c r="AL95" s="145">
        <f>AL97</f>
        <v>0</v>
      </c>
      <c r="AM95" s="145">
        <f>AM97</f>
        <v>0</v>
      </c>
      <c r="AN95" s="217" t="e">
        <f t="shared" si="192"/>
        <v>#DIV/0!</v>
      </c>
      <c r="AO95" s="145">
        <f>AO97</f>
        <v>34956.5</v>
      </c>
      <c r="AP95" s="145">
        <f>AP97</f>
        <v>0</v>
      </c>
      <c r="AQ95" s="217">
        <f t="shared" si="193"/>
        <v>0</v>
      </c>
      <c r="AR95" s="277"/>
    </row>
    <row r="96" spans="1:44" ht="57.75" customHeight="1" x14ac:dyDescent="0.25">
      <c r="A96" s="275" t="s">
        <v>404</v>
      </c>
      <c r="B96" s="276" t="s">
        <v>405</v>
      </c>
      <c r="C96" s="276" t="s">
        <v>403</v>
      </c>
      <c r="D96" s="149" t="s">
        <v>41</v>
      </c>
      <c r="E96" s="147">
        <f>E97</f>
        <v>34956.5</v>
      </c>
      <c r="F96" s="147">
        <f>F97</f>
        <v>0</v>
      </c>
      <c r="G96" s="217">
        <f t="shared" ref="G96:G109" si="196">F96/E96</f>
        <v>0</v>
      </c>
      <c r="H96" s="147">
        <f>H97</f>
        <v>0</v>
      </c>
      <c r="I96" s="147">
        <f>I97</f>
        <v>0</v>
      </c>
      <c r="J96" s="217" t="e">
        <f t="shared" ref="J96:J109" si="197">I96/H96</f>
        <v>#DIV/0!</v>
      </c>
      <c r="K96" s="147">
        <f>K97</f>
        <v>0</v>
      </c>
      <c r="L96" s="147">
        <f>L97</f>
        <v>0</v>
      </c>
      <c r="M96" s="217" t="e">
        <f t="shared" ref="M96:M109" si="198">L96/K96</f>
        <v>#DIV/0!</v>
      </c>
      <c r="N96" s="147">
        <f>N97</f>
        <v>0</v>
      </c>
      <c r="O96" s="147">
        <f>O97</f>
        <v>0</v>
      </c>
      <c r="P96" s="217" t="e">
        <f t="shared" ref="P96:P109" si="199">O96/N96</f>
        <v>#DIV/0!</v>
      </c>
      <c r="Q96" s="147">
        <f>Q97</f>
        <v>0</v>
      </c>
      <c r="R96" s="147">
        <f>R97</f>
        <v>0</v>
      </c>
      <c r="S96" s="217" t="e">
        <f t="shared" ref="S96:S109" si="200">R96/Q96</f>
        <v>#DIV/0!</v>
      </c>
      <c r="T96" s="147">
        <f>T97</f>
        <v>0</v>
      </c>
      <c r="U96" s="147">
        <f>U97</f>
        <v>0</v>
      </c>
      <c r="V96" s="217" t="e">
        <f t="shared" ref="V96:V109" si="201">U96/T96</f>
        <v>#DIV/0!</v>
      </c>
      <c r="W96" s="147">
        <f>W97</f>
        <v>0</v>
      </c>
      <c r="X96" s="147">
        <f>X97</f>
        <v>0</v>
      </c>
      <c r="Y96" s="217" t="e">
        <f t="shared" ref="Y96:Y109" si="202">X96/W96</f>
        <v>#DIV/0!</v>
      </c>
      <c r="Z96" s="147">
        <f>Z97</f>
        <v>0</v>
      </c>
      <c r="AA96" s="147">
        <f>AA97</f>
        <v>0</v>
      </c>
      <c r="AB96" s="217" t="e">
        <f t="shared" ref="AB96:AB109" si="203">AA96/Z96</f>
        <v>#DIV/0!</v>
      </c>
      <c r="AC96" s="147">
        <f>AC97</f>
        <v>0</v>
      </c>
      <c r="AD96" s="147">
        <f>AD97</f>
        <v>0</v>
      </c>
      <c r="AE96" s="217" t="e">
        <f t="shared" ref="AE96:AE109" si="204">AD96/AC96</f>
        <v>#DIV/0!</v>
      </c>
      <c r="AF96" s="147">
        <f>AF97</f>
        <v>0</v>
      </c>
      <c r="AG96" s="147">
        <f>AG97</f>
        <v>0</v>
      </c>
      <c r="AH96" s="217" t="e">
        <f t="shared" ref="AH96:AH109" si="205">AG96/AF96</f>
        <v>#DIV/0!</v>
      </c>
      <c r="AI96" s="147">
        <f>AI97</f>
        <v>0</v>
      </c>
      <c r="AJ96" s="147">
        <f>AJ97</f>
        <v>0</v>
      </c>
      <c r="AK96" s="217" t="e">
        <f t="shared" ref="AK96:AK109" si="206">AJ96/AI96</f>
        <v>#DIV/0!</v>
      </c>
      <c r="AL96" s="147">
        <f>AL97</f>
        <v>0</v>
      </c>
      <c r="AM96" s="147">
        <f>AM97</f>
        <v>0</v>
      </c>
      <c r="AN96" s="217" t="e">
        <f t="shared" ref="AN96:AN109" si="207">AM96/AL96</f>
        <v>#DIV/0!</v>
      </c>
      <c r="AO96" s="147">
        <f>AO97</f>
        <v>34956.5</v>
      </c>
      <c r="AP96" s="147">
        <f>AP97</f>
        <v>0</v>
      </c>
      <c r="AQ96" s="217">
        <f t="shared" ref="AQ96:AQ109" si="208">AP96/AO96</f>
        <v>0</v>
      </c>
      <c r="AR96" s="277"/>
    </row>
    <row r="97" spans="1:44" ht="57.75" customHeight="1" x14ac:dyDescent="0.25">
      <c r="A97" s="275"/>
      <c r="B97" s="276"/>
      <c r="C97" s="276"/>
      <c r="D97" s="165" t="s">
        <v>43</v>
      </c>
      <c r="E97" s="145">
        <f t="shared" ref="E97" si="209">H97+K97+N97+Q97+T97+W97+Z97+AC97+AF97+AI97+AL97+AO97</f>
        <v>34956.5</v>
      </c>
      <c r="F97" s="145">
        <f t="shared" ref="F97" si="210">I97+L97+O97+R97+U97+X97+AA97+AD97+AG97+AJ97+AM97+AP97</f>
        <v>0</v>
      </c>
      <c r="G97" s="217">
        <f t="shared" si="196"/>
        <v>0</v>
      </c>
      <c r="H97" s="145"/>
      <c r="I97" s="145"/>
      <c r="J97" s="217" t="e">
        <f t="shared" si="197"/>
        <v>#DIV/0!</v>
      </c>
      <c r="K97" s="145"/>
      <c r="L97" s="145"/>
      <c r="M97" s="217" t="e">
        <f t="shared" si="198"/>
        <v>#DIV/0!</v>
      </c>
      <c r="N97" s="145"/>
      <c r="O97" s="145"/>
      <c r="P97" s="217" t="e">
        <f t="shared" si="199"/>
        <v>#DIV/0!</v>
      </c>
      <c r="Q97" s="145"/>
      <c r="R97" s="145"/>
      <c r="S97" s="217" t="e">
        <f t="shared" si="200"/>
        <v>#DIV/0!</v>
      </c>
      <c r="T97" s="145"/>
      <c r="U97" s="145"/>
      <c r="V97" s="217" t="e">
        <f t="shared" si="201"/>
        <v>#DIV/0!</v>
      </c>
      <c r="W97" s="145"/>
      <c r="X97" s="145"/>
      <c r="Y97" s="217" t="e">
        <f t="shared" si="202"/>
        <v>#DIV/0!</v>
      </c>
      <c r="Z97" s="145"/>
      <c r="AA97" s="145"/>
      <c r="AB97" s="217" t="e">
        <f t="shared" si="203"/>
        <v>#DIV/0!</v>
      </c>
      <c r="AC97" s="145"/>
      <c r="AD97" s="145"/>
      <c r="AE97" s="217" t="e">
        <f t="shared" si="204"/>
        <v>#DIV/0!</v>
      </c>
      <c r="AF97" s="145"/>
      <c r="AG97" s="145"/>
      <c r="AH97" s="217" t="e">
        <f t="shared" si="205"/>
        <v>#DIV/0!</v>
      </c>
      <c r="AI97" s="145"/>
      <c r="AJ97" s="145"/>
      <c r="AK97" s="217" t="e">
        <f t="shared" si="206"/>
        <v>#DIV/0!</v>
      </c>
      <c r="AL97" s="145"/>
      <c r="AM97" s="145"/>
      <c r="AN97" s="217" t="e">
        <f t="shared" si="207"/>
        <v>#DIV/0!</v>
      </c>
      <c r="AO97" s="145">
        <v>34956.5</v>
      </c>
      <c r="AP97" s="145"/>
      <c r="AQ97" s="217">
        <f t="shared" si="208"/>
        <v>0</v>
      </c>
      <c r="AR97" s="277"/>
    </row>
    <row r="98" spans="1:44" ht="51" customHeight="1" x14ac:dyDescent="0.25">
      <c r="A98" s="275" t="s">
        <v>327</v>
      </c>
      <c r="B98" s="276" t="s">
        <v>336</v>
      </c>
      <c r="C98" s="276" t="s">
        <v>403</v>
      </c>
      <c r="D98" s="149" t="s">
        <v>41</v>
      </c>
      <c r="E98" s="147">
        <f>E99</f>
        <v>4333.3999999999996</v>
      </c>
      <c r="F98" s="147">
        <f>F99</f>
        <v>1590.1</v>
      </c>
      <c r="G98" s="217">
        <f t="shared" si="196"/>
        <v>0.36694050860755989</v>
      </c>
      <c r="H98" s="147">
        <f>H99</f>
        <v>0</v>
      </c>
      <c r="I98" s="147">
        <f>I99</f>
        <v>0</v>
      </c>
      <c r="J98" s="217" t="e">
        <f t="shared" si="197"/>
        <v>#DIV/0!</v>
      </c>
      <c r="K98" s="147">
        <f>K99</f>
        <v>0</v>
      </c>
      <c r="L98" s="147">
        <f>L99</f>
        <v>0</v>
      </c>
      <c r="M98" s="217" t="e">
        <f t="shared" si="198"/>
        <v>#DIV/0!</v>
      </c>
      <c r="N98" s="147">
        <f>N99</f>
        <v>0</v>
      </c>
      <c r="O98" s="147">
        <f>O99</f>
        <v>0</v>
      </c>
      <c r="P98" s="217" t="e">
        <f t="shared" si="199"/>
        <v>#DIV/0!</v>
      </c>
      <c r="Q98" s="147">
        <f>Q99</f>
        <v>0</v>
      </c>
      <c r="R98" s="147">
        <f>R99</f>
        <v>0</v>
      </c>
      <c r="S98" s="217" t="e">
        <f t="shared" si="200"/>
        <v>#DIV/0!</v>
      </c>
      <c r="T98" s="147">
        <f>T99</f>
        <v>0</v>
      </c>
      <c r="U98" s="147">
        <f>U99</f>
        <v>0</v>
      </c>
      <c r="V98" s="217" t="e">
        <f t="shared" si="201"/>
        <v>#DIV/0!</v>
      </c>
      <c r="W98" s="147">
        <f>W99</f>
        <v>1590.1</v>
      </c>
      <c r="X98" s="147">
        <f>X99</f>
        <v>1590.1</v>
      </c>
      <c r="Y98" s="217">
        <f t="shared" si="202"/>
        <v>1</v>
      </c>
      <c r="Z98" s="147">
        <f>Z99</f>
        <v>0</v>
      </c>
      <c r="AA98" s="147">
        <f>AA99</f>
        <v>0</v>
      </c>
      <c r="AB98" s="217" t="e">
        <f t="shared" si="203"/>
        <v>#DIV/0!</v>
      </c>
      <c r="AC98" s="147">
        <f>AC99</f>
        <v>495.4</v>
      </c>
      <c r="AD98" s="147">
        <f>AD99</f>
        <v>0</v>
      </c>
      <c r="AE98" s="217">
        <f t="shared" si="204"/>
        <v>0</v>
      </c>
      <c r="AF98" s="147">
        <f>AF99</f>
        <v>0</v>
      </c>
      <c r="AG98" s="147">
        <f>AG99</f>
        <v>0</v>
      </c>
      <c r="AH98" s="217" t="e">
        <f t="shared" si="205"/>
        <v>#DIV/0!</v>
      </c>
      <c r="AI98" s="147">
        <f>AI99</f>
        <v>594.6</v>
      </c>
      <c r="AJ98" s="147">
        <f>AJ99</f>
        <v>0</v>
      </c>
      <c r="AK98" s="217">
        <f t="shared" si="206"/>
        <v>0</v>
      </c>
      <c r="AL98" s="147">
        <f>AL99</f>
        <v>0</v>
      </c>
      <c r="AM98" s="147">
        <f>AM99</f>
        <v>0</v>
      </c>
      <c r="AN98" s="217" t="e">
        <f t="shared" si="207"/>
        <v>#DIV/0!</v>
      </c>
      <c r="AO98" s="147">
        <f>AO99</f>
        <v>1653.3000000000002</v>
      </c>
      <c r="AP98" s="147">
        <f>AP99</f>
        <v>0</v>
      </c>
      <c r="AQ98" s="217">
        <f t="shared" si="208"/>
        <v>0</v>
      </c>
      <c r="AR98" s="277"/>
    </row>
    <row r="99" spans="1:44" ht="51" customHeight="1" x14ac:dyDescent="0.25">
      <c r="A99" s="275"/>
      <c r="B99" s="276"/>
      <c r="C99" s="276"/>
      <c r="D99" s="165" t="s">
        <v>43</v>
      </c>
      <c r="E99" s="145">
        <f>H99+K99+N99+Q99+T99+W99+Z99+AC99+AF99+AI99+AL99+AO99</f>
        <v>4333.3999999999996</v>
      </c>
      <c r="F99" s="145">
        <f t="shared" ref="F99" si="211">I99+L99+O99+R99+U99+X99+AA99+AD99+AG99+AJ99+AM99+AP99</f>
        <v>1590.1</v>
      </c>
      <c r="G99" s="217">
        <f t="shared" si="196"/>
        <v>0.36694050860755989</v>
      </c>
      <c r="H99" s="145">
        <f>H101+H103+H105+H107+H111+H109</f>
        <v>0</v>
      </c>
      <c r="I99" s="145">
        <f>I101+I103+I105+I107+I111</f>
        <v>0</v>
      </c>
      <c r="J99" s="217" t="e">
        <f t="shared" si="197"/>
        <v>#DIV/0!</v>
      </c>
      <c r="K99" s="145">
        <f>K101+K103+K105+K107+K111+K109</f>
        <v>0</v>
      </c>
      <c r="L99" s="145">
        <f>L101+L103+L105+L107+L111</f>
        <v>0</v>
      </c>
      <c r="M99" s="217" t="e">
        <f t="shared" si="198"/>
        <v>#DIV/0!</v>
      </c>
      <c r="N99" s="145">
        <f>N101+N103+N105+N107+N111+N109</f>
        <v>0</v>
      </c>
      <c r="O99" s="145">
        <f>O101+O103+O105+O107+O111</f>
        <v>0</v>
      </c>
      <c r="P99" s="217" t="e">
        <f t="shared" si="199"/>
        <v>#DIV/0!</v>
      </c>
      <c r="Q99" s="145">
        <f>Q101+Q103+Q105+Q107+Q111+Q109</f>
        <v>0</v>
      </c>
      <c r="R99" s="145">
        <f>R101+R103+R105+R107+R111</f>
        <v>0</v>
      </c>
      <c r="S99" s="217" t="e">
        <f t="shared" si="200"/>
        <v>#DIV/0!</v>
      </c>
      <c r="T99" s="145">
        <f>T101+T103+T105+T107+T111+T109</f>
        <v>0</v>
      </c>
      <c r="U99" s="145">
        <f>U101+U103+U105+U107+U111</f>
        <v>0</v>
      </c>
      <c r="V99" s="217" t="e">
        <f t="shared" si="201"/>
        <v>#DIV/0!</v>
      </c>
      <c r="W99" s="145">
        <f>W101+W103+W105+W107+W111+W109</f>
        <v>1590.1</v>
      </c>
      <c r="X99" s="145">
        <f>X101+X103+X105+X107+X111</f>
        <v>1590.1</v>
      </c>
      <c r="Y99" s="217">
        <f t="shared" si="202"/>
        <v>1</v>
      </c>
      <c r="Z99" s="145">
        <f>Z101+Z103+Z105+Z107+Z111+Z109</f>
        <v>0</v>
      </c>
      <c r="AA99" s="145">
        <f>AA101+AA103+AA105+AA107+AA111</f>
        <v>0</v>
      </c>
      <c r="AB99" s="217" t="e">
        <f t="shared" si="203"/>
        <v>#DIV/0!</v>
      </c>
      <c r="AC99" s="145">
        <f>AC101+AC103+AC105+AC107+AC111+AC109</f>
        <v>495.4</v>
      </c>
      <c r="AD99" s="145">
        <f>AD101+AD103+AD105+AD107+AD111</f>
        <v>0</v>
      </c>
      <c r="AE99" s="217">
        <f t="shared" si="204"/>
        <v>0</v>
      </c>
      <c r="AF99" s="145">
        <f>AF101+AF103+AF105+AF107+AF111+AF109</f>
        <v>0</v>
      </c>
      <c r="AG99" s="145">
        <f>AG101+AG103+AG105+AG107+AG111</f>
        <v>0</v>
      </c>
      <c r="AH99" s="217" t="e">
        <f t="shared" si="205"/>
        <v>#DIV/0!</v>
      </c>
      <c r="AI99" s="145">
        <f>AI101+AI103+AI105+AI107+AI111+AI109</f>
        <v>594.6</v>
      </c>
      <c r="AJ99" s="145">
        <f>AJ101+AJ103+AJ105+AJ107+AJ111</f>
        <v>0</v>
      </c>
      <c r="AK99" s="217">
        <f t="shared" si="206"/>
        <v>0</v>
      </c>
      <c r="AL99" s="145">
        <f>AL101+AL103+AL105+AL107+AL111+AL109</f>
        <v>0</v>
      </c>
      <c r="AM99" s="145">
        <f>AM101+AM103+AM105+AM107+AM111</f>
        <v>0</v>
      </c>
      <c r="AN99" s="217" t="e">
        <f t="shared" si="207"/>
        <v>#DIV/0!</v>
      </c>
      <c r="AO99" s="145">
        <f>AO101+AO103+AO105+AO107+AO111+AO109</f>
        <v>1653.3000000000002</v>
      </c>
      <c r="AP99" s="145">
        <f>AP101+AP103+AP105+AP107+AP111</f>
        <v>0</v>
      </c>
      <c r="AQ99" s="217">
        <f t="shared" si="208"/>
        <v>0</v>
      </c>
      <c r="AR99" s="277"/>
    </row>
    <row r="100" spans="1:44" ht="29.25" customHeight="1" x14ac:dyDescent="0.25">
      <c r="A100" s="275" t="s">
        <v>406</v>
      </c>
      <c r="B100" s="276" t="s">
        <v>411</v>
      </c>
      <c r="C100" s="276" t="s">
        <v>403</v>
      </c>
      <c r="D100" s="149" t="s">
        <v>41</v>
      </c>
      <c r="E100" s="147">
        <f>E101</f>
        <v>945</v>
      </c>
      <c r="F100" s="147">
        <f>F101</f>
        <v>449.6</v>
      </c>
      <c r="G100" s="217">
        <f t="shared" si="196"/>
        <v>0.47576719576719578</v>
      </c>
      <c r="H100" s="147">
        <f>H101</f>
        <v>0</v>
      </c>
      <c r="I100" s="147">
        <f>I101</f>
        <v>0</v>
      </c>
      <c r="J100" s="217" t="e">
        <f t="shared" si="197"/>
        <v>#DIV/0!</v>
      </c>
      <c r="K100" s="147">
        <f>K101</f>
        <v>0</v>
      </c>
      <c r="L100" s="147">
        <f>L101</f>
        <v>0</v>
      </c>
      <c r="M100" s="217" t="e">
        <f t="shared" si="198"/>
        <v>#DIV/0!</v>
      </c>
      <c r="N100" s="147">
        <f>N101</f>
        <v>0</v>
      </c>
      <c r="O100" s="147">
        <f>O101</f>
        <v>0</v>
      </c>
      <c r="P100" s="217" t="e">
        <f t="shared" si="199"/>
        <v>#DIV/0!</v>
      </c>
      <c r="Q100" s="147">
        <f>Q101</f>
        <v>0</v>
      </c>
      <c r="R100" s="147">
        <f>R101</f>
        <v>0</v>
      </c>
      <c r="S100" s="217" t="e">
        <f t="shared" si="200"/>
        <v>#DIV/0!</v>
      </c>
      <c r="T100" s="147">
        <f>T101</f>
        <v>0</v>
      </c>
      <c r="U100" s="147">
        <f>U101</f>
        <v>0</v>
      </c>
      <c r="V100" s="217" t="e">
        <f t="shared" si="201"/>
        <v>#DIV/0!</v>
      </c>
      <c r="W100" s="147">
        <f>W101</f>
        <v>449.6</v>
      </c>
      <c r="X100" s="147">
        <f>X101</f>
        <v>449.6</v>
      </c>
      <c r="Y100" s="217">
        <f t="shared" si="202"/>
        <v>1</v>
      </c>
      <c r="Z100" s="147">
        <f>Z101</f>
        <v>0</v>
      </c>
      <c r="AA100" s="147">
        <f>AA101</f>
        <v>0</v>
      </c>
      <c r="AB100" s="217" t="e">
        <f t="shared" si="203"/>
        <v>#DIV/0!</v>
      </c>
      <c r="AC100" s="147">
        <f>AC101</f>
        <v>495.4</v>
      </c>
      <c r="AD100" s="147">
        <f>AD101</f>
        <v>0</v>
      </c>
      <c r="AE100" s="217">
        <f t="shared" si="204"/>
        <v>0</v>
      </c>
      <c r="AF100" s="147">
        <f>AF101</f>
        <v>0</v>
      </c>
      <c r="AG100" s="147">
        <f>AG101</f>
        <v>0</v>
      </c>
      <c r="AH100" s="217" t="e">
        <f t="shared" si="205"/>
        <v>#DIV/0!</v>
      </c>
      <c r="AI100" s="147">
        <f>AI101</f>
        <v>0</v>
      </c>
      <c r="AJ100" s="147">
        <f>AJ101</f>
        <v>0</v>
      </c>
      <c r="AK100" s="217" t="e">
        <f t="shared" si="206"/>
        <v>#DIV/0!</v>
      </c>
      <c r="AL100" s="147">
        <f>AL101</f>
        <v>0</v>
      </c>
      <c r="AM100" s="147">
        <f>AM101</f>
        <v>0</v>
      </c>
      <c r="AN100" s="217" t="e">
        <f t="shared" si="207"/>
        <v>#DIV/0!</v>
      </c>
      <c r="AO100" s="147">
        <f>AO101</f>
        <v>0</v>
      </c>
      <c r="AP100" s="147">
        <f>AP101</f>
        <v>0</v>
      </c>
      <c r="AQ100" s="217" t="e">
        <f t="shared" si="208"/>
        <v>#DIV/0!</v>
      </c>
      <c r="AR100" s="277"/>
    </row>
    <row r="101" spans="1:44" ht="29.25" customHeight="1" x14ac:dyDescent="0.25">
      <c r="A101" s="275"/>
      <c r="B101" s="276"/>
      <c r="C101" s="276"/>
      <c r="D101" s="165" t="s">
        <v>43</v>
      </c>
      <c r="E101" s="145">
        <f t="shared" ref="E101" si="212">H101+K101+N101+Q101+T101+W101+Z101+AC101+AF101+AI101+AL101+AO101</f>
        <v>945</v>
      </c>
      <c r="F101" s="145">
        <f t="shared" ref="F101" si="213">I101+L101+O101+R101+U101+X101+AA101+AD101+AG101+AJ101+AM101+AP101</f>
        <v>449.6</v>
      </c>
      <c r="G101" s="217">
        <f t="shared" si="196"/>
        <v>0.47576719576719578</v>
      </c>
      <c r="H101" s="145"/>
      <c r="I101" s="145"/>
      <c r="J101" s="217" t="e">
        <f t="shared" si="197"/>
        <v>#DIV/0!</v>
      </c>
      <c r="K101" s="145"/>
      <c r="L101" s="145"/>
      <c r="M101" s="217" t="e">
        <f t="shared" si="198"/>
        <v>#DIV/0!</v>
      </c>
      <c r="N101" s="145"/>
      <c r="O101" s="145"/>
      <c r="P101" s="217" t="e">
        <f t="shared" si="199"/>
        <v>#DIV/0!</v>
      </c>
      <c r="Q101" s="145"/>
      <c r="R101" s="145"/>
      <c r="S101" s="217" t="e">
        <f t="shared" si="200"/>
        <v>#DIV/0!</v>
      </c>
      <c r="T101" s="145"/>
      <c r="U101" s="145"/>
      <c r="V101" s="217" t="e">
        <f t="shared" si="201"/>
        <v>#DIV/0!</v>
      </c>
      <c r="W101" s="145">
        <v>449.6</v>
      </c>
      <c r="X101" s="145">
        <v>449.6</v>
      </c>
      <c r="Y101" s="217">
        <f t="shared" si="202"/>
        <v>1</v>
      </c>
      <c r="Z101" s="145"/>
      <c r="AA101" s="145"/>
      <c r="AB101" s="217" t="e">
        <f t="shared" si="203"/>
        <v>#DIV/0!</v>
      </c>
      <c r="AC101" s="145">
        <v>495.4</v>
      </c>
      <c r="AD101" s="145"/>
      <c r="AE101" s="217">
        <f t="shared" si="204"/>
        <v>0</v>
      </c>
      <c r="AF101" s="145"/>
      <c r="AG101" s="145"/>
      <c r="AH101" s="217" t="e">
        <f t="shared" si="205"/>
        <v>#DIV/0!</v>
      </c>
      <c r="AI101" s="145"/>
      <c r="AJ101" s="145"/>
      <c r="AK101" s="217" t="e">
        <f t="shared" si="206"/>
        <v>#DIV/0!</v>
      </c>
      <c r="AL101" s="145"/>
      <c r="AM101" s="145"/>
      <c r="AN101" s="217" t="e">
        <f t="shared" si="207"/>
        <v>#DIV/0!</v>
      </c>
      <c r="AO101" s="145"/>
      <c r="AP101" s="145"/>
      <c r="AQ101" s="217" t="e">
        <f t="shared" si="208"/>
        <v>#DIV/0!</v>
      </c>
      <c r="AR101" s="277"/>
    </row>
    <row r="102" spans="1:44" ht="36" customHeight="1" x14ac:dyDescent="0.25">
      <c r="A102" s="275" t="s">
        <v>407</v>
      </c>
      <c r="B102" s="276" t="s">
        <v>412</v>
      </c>
      <c r="C102" s="276" t="s">
        <v>403</v>
      </c>
      <c r="D102" s="149" t="s">
        <v>41</v>
      </c>
      <c r="E102" s="147">
        <f>E103</f>
        <v>1615.2</v>
      </c>
      <c r="F102" s="147">
        <f>F103</f>
        <v>1140.5</v>
      </c>
      <c r="G102" s="217">
        <f t="shared" ref="G102:G105" si="214">F102/E102</f>
        <v>0.70610450718177309</v>
      </c>
      <c r="H102" s="147">
        <f>H103</f>
        <v>0</v>
      </c>
      <c r="I102" s="147">
        <f>I103</f>
        <v>0</v>
      </c>
      <c r="J102" s="217" t="e">
        <f t="shared" ref="J102:J105" si="215">I102/H102</f>
        <v>#DIV/0!</v>
      </c>
      <c r="K102" s="147">
        <f>K103</f>
        <v>0</v>
      </c>
      <c r="L102" s="147">
        <f>L103</f>
        <v>0</v>
      </c>
      <c r="M102" s="217" t="e">
        <f t="shared" ref="M102:M105" si="216">L102/K102</f>
        <v>#DIV/0!</v>
      </c>
      <c r="N102" s="147">
        <f>N103</f>
        <v>0</v>
      </c>
      <c r="O102" s="147">
        <f>O103</f>
        <v>0</v>
      </c>
      <c r="P102" s="217" t="e">
        <f t="shared" ref="P102:P105" si="217">O102/N102</f>
        <v>#DIV/0!</v>
      </c>
      <c r="Q102" s="147">
        <f>Q103</f>
        <v>0</v>
      </c>
      <c r="R102" s="147">
        <f>R103</f>
        <v>0</v>
      </c>
      <c r="S102" s="217" t="e">
        <f t="shared" ref="S102:S105" si="218">R102/Q102</f>
        <v>#DIV/0!</v>
      </c>
      <c r="T102" s="147">
        <f>T103</f>
        <v>0</v>
      </c>
      <c r="U102" s="147">
        <f>U103</f>
        <v>0</v>
      </c>
      <c r="V102" s="217" t="e">
        <f t="shared" ref="V102:V105" si="219">U102/T102</f>
        <v>#DIV/0!</v>
      </c>
      <c r="W102" s="147">
        <f>W103</f>
        <v>1140.5</v>
      </c>
      <c r="X102" s="147">
        <f>X103</f>
        <v>1140.5</v>
      </c>
      <c r="Y102" s="217">
        <f t="shared" ref="Y102:Y105" si="220">X102/W102</f>
        <v>1</v>
      </c>
      <c r="Z102" s="147">
        <f>Z103</f>
        <v>0</v>
      </c>
      <c r="AA102" s="147">
        <f>AA103</f>
        <v>0</v>
      </c>
      <c r="AB102" s="217" t="e">
        <f t="shared" ref="AB102:AB105" si="221">AA102/Z102</f>
        <v>#DIV/0!</v>
      </c>
      <c r="AC102" s="147">
        <f>AC103</f>
        <v>0</v>
      </c>
      <c r="AD102" s="147">
        <f>AD103</f>
        <v>0</v>
      </c>
      <c r="AE102" s="217" t="e">
        <f t="shared" ref="AE102:AE105" si="222">AD102/AC102</f>
        <v>#DIV/0!</v>
      </c>
      <c r="AF102" s="147">
        <f>AF103</f>
        <v>0</v>
      </c>
      <c r="AG102" s="147">
        <f>AG103</f>
        <v>0</v>
      </c>
      <c r="AH102" s="217" t="e">
        <f t="shared" ref="AH102:AH105" si="223">AG102/AF102</f>
        <v>#DIV/0!</v>
      </c>
      <c r="AI102" s="147">
        <f>AI103</f>
        <v>0</v>
      </c>
      <c r="AJ102" s="147">
        <f>AJ103</f>
        <v>0</v>
      </c>
      <c r="AK102" s="217" t="e">
        <f t="shared" ref="AK102:AK105" si="224">AJ102/AI102</f>
        <v>#DIV/0!</v>
      </c>
      <c r="AL102" s="147">
        <f>AL103</f>
        <v>0</v>
      </c>
      <c r="AM102" s="147">
        <f>AM103</f>
        <v>0</v>
      </c>
      <c r="AN102" s="217" t="e">
        <f t="shared" ref="AN102:AN105" si="225">AM102/AL102</f>
        <v>#DIV/0!</v>
      </c>
      <c r="AO102" s="147">
        <f>AO103</f>
        <v>474.70000000000005</v>
      </c>
      <c r="AP102" s="147">
        <f>AP103</f>
        <v>0</v>
      </c>
      <c r="AQ102" s="217">
        <f t="shared" ref="AQ102:AQ105" si="226">AP102/AO102</f>
        <v>0</v>
      </c>
      <c r="AR102" s="277"/>
    </row>
    <row r="103" spans="1:44" ht="36" customHeight="1" x14ac:dyDescent="0.25">
      <c r="A103" s="275"/>
      <c r="B103" s="276"/>
      <c r="C103" s="276"/>
      <c r="D103" s="165" t="s">
        <v>43</v>
      </c>
      <c r="E103" s="145">
        <f t="shared" ref="E103" si="227">H103+K103+N103+Q103+T103+W103+Z103+AC103+AF103+AI103+AL103+AO103</f>
        <v>1615.2</v>
      </c>
      <c r="F103" s="145">
        <f t="shared" ref="F103" si="228">I103+L103+O103+R103+U103+X103+AA103+AD103+AG103+AJ103+AM103+AP103</f>
        <v>1140.5</v>
      </c>
      <c r="G103" s="217">
        <f t="shared" si="214"/>
        <v>0.70610450718177309</v>
      </c>
      <c r="H103" s="145"/>
      <c r="I103" s="145"/>
      <c r="J103" s="217" t="e">
        <f t="shared" si="215"/>
        <v>#DIV/0!</v>
      </c>
      <c r="K103" s="145"/>
      <c r="L103" s="145"/>
      <c r="M103" s="217" t="e">
        <f t="shared" si="216"/>
        <v>#DIV/0!</v>
      </c>
      <c r="N103" s="145"/>
      <c r="O103" s="145"/>
      <c r="P103" s="217" t="e">
        <f t="shared" si="217"/>
        <v>#DIV/0!</v>
      </c>
      <c r="Q103" s="145"/>
      <c r="R103" s="145"/>
      <c r="S103" s="217" t="e">
        <f t="shared" si="218"/>
        <v>#DIV/0!</v>
      </c>
      <c r="T103" s="145"/>
      <c r="U103" s="145"/>
      <c r="V103" s="217" t="e">
        <f t="shared" si="219"/>
        <v>#DIV/0!</v>
      </c>
      <c r="W103" s="145">
        <v>1140.5</v>
      </c>
      <c r="X103" s="145">
        <v>1140.5</v>
      </c>
      <c r="Y103" s="217">
        <f t="shared" si="220"/>
        <v>1</v>
      </c>
      <c r="Z103" s="145"/>
      <c r="AA103" s="145"/>
      <c r="AB103" s="217" t="e">
        <f t="shared" si="221"/>
        <v>#DIV/0!</v>
      </c>
      <c r="AC103" s="145"/>
      <c r="AD103" s="145"/>
      <c r="AE103" s="217" t="e">
        <f t="shared" si="222"/>
        <v>#DIV/0!</v>
      </c>
      <c r="AF103" s="145"/>
      <c r="AG103" s="145"/>
      <c r="AH103" s="217" t="e">
        <f t="shared" si="223"/>
        <v>#DIV/0!</v>
      </c>
      <c r="AI103" s="145"/>
      <c r="AJ103" s="145"/>
      <c r="AK103" s="217" t="e">
        <f t="shared" si="224"/>
        <v>#DIV/0!</v>
      </c>
      <c r="AL103" s="145"/>
      <c r="AM103" s="145"/>
      <c r="AN103" s="217" t="e">
        <f t="shared" si="225"/>
        <v>#DIV/0!</v>
      </c>
      <c r="AO103" s="145">
        <f>1615.2-1140.5</f>
        <v>474.70000000000005</v>
      </c>
      <c r="AP103" s="145"/>
      <c r="AQ103" s="217">
        <f t="shared" si="226"/>
        <v>0</v>
      </c>
      <c r="AR103" s="277"/>
    </row>
    <row r="104" spans="1:44" ht="33.75" customHeight="1" x14ac:dyDescent="0.25">
      <c r="A104" s="275" t="s">
        <v>408</v>
      </c>
      <c r="B104" s="276" t="s">
        <v>413</v>
      </c>
      <c r="C104" s="276" t="s">
        <v>403</v>
      </c>
      <c r="D104" s="149" t="s">
        <v>41</v>
      </c>
      <c r="E104" s="147">
        <f>E105</f>
        <v>594.6</v>
      </c>
      <c r="F104" s="147">
        <f>F105</f>
        <v>0</v>
      </c>
      <c r="G104" s="217">
        <f t="shared" si="214"/>
        <v>0</v>
      </c>
      <c r="H104" s="147">
        <f>H105</f>
        <v>0</v>
      </c>
      <c r="I104" s="147">
        <f>I105</f>
        <v>0</v>
      </c>
      <c r="J104" s="217" t="e">
        <f t="shared" si="215"/>
        <v>#DIV/0!</v>
      </c>
      <c r="K104" s="147">
        <f>K105</f>
        <v>0</v>
      </c>
      <c r="L104" s="147">
        <f>L105</f>
        <v>0</v>
      </c>
      <c r="M104" s="217" t="e">
        <f t="shared" si="216"/>
        <v>#DIV/0!</v>
      </c>
      <c r="N104" s="147">
        <f>N105</f>
        <v>0</v>
      </c>
      <c r="O104" s="147">
        <f>O105</f>
        <v>0</v>
      </c>
      <c r="P104" s="217" t="e">
        <f t="shared" si="217"/>
        <v>#DIV/0!</v>
      </c>
      <c r="Q104" s="147">
        <f>Q105</f>
        <v>0</v>
      </c>
      <c r="R104" s="147">
        <f>R105</f>
        <v>0</v>
      </c>
      <c r="S104" s="217" t="e">
        <f t="shared" si="218"/>
        <v>#DIV/0!</v>
      </c>
      <c r="T104" s="147">
        <f>T105</f>
        <v>0</v>
      </c>
      <c r="U104" s="147">
        <f>U105</f>
        <v>0</v>
      </c>
      <c r="V104" s="217" t="e">
        <f t="shared" si="219"/>
        <v>#DIV/0!</v>
      </c>
      <c r="W104" s="147">
        <f>W105</f>
        <v>0</v>
      </c>
      <c r="X104" s="147">
        <f>X105</f>
        <v>0</v>
      </c>
      <c r="Y104" s="217" t="e">
        <f t="shared" si="220"/>
        <v>#DIV/0!</v>
      </c>
      <c r="Z104" s="147">
        <f>Z105</f>
        <v>0</v>
      </c>
      <c r="AA104" s="147">
        <f>AA105</f>
        <v>0</v>
      </c>
      <c r="AB104" s="217" t="e">
        <f t="shared" si="221"/>
        <v>#DIV/0!</v>
      </c>
      <c r="AC104" s="147">
        <f>AC105</f>
        <v>0</v>
      </c>
      <c r="AD104" s="147">
        <f>AD105</f>
        <v>0</v>
      </c>
      <c r="AE104" s="217" t="e">
        <f t="shared" si="222"/>
        <v>#DIV/0!</v>
      </c>
      <c r="AF104" s="147">
        <f>AF105</f>
        <v>0</v>
      </c>
      <c r="AG104" s="147">
        <f>AG105</f>
        <v>0</v>
      </c>
      <c r="AH104" s="217" t="e">
        <f t="shared" si="223"/>
        <v>#DIV/0!</v>
      </c>
      <c r="AI104" s="147">
        <f>AI105</f>
        <v>594.6</v>
      </c>
      <c r="AJ104" s="147">
        <f>AJ105</f>
        <v>0</v>
      </c>
      <c r="AK104" s="217">
        <f t="shared" si="224"/>
        <v>0</v>
      </c>
      <c r="AL104" s="147">
        <f>AL105</f>
        <v>0</v>
      </c>
      <c r="AM104" s="147">
        <f>AM105</f>
        <v>0</v>
      </c>
      <c r="AN104" s="217" t="e">
        <f t="shared" si="225"/>
        <v>#DIV/0!</v>
      </c>
      <c r="AO104" s="147">
        <f>AO105</f>
        <v>0</v>
      </c>
      <c r="AP104" s="147">
        <f>AP105</f>
        <v>0</v>
      </c>
      <c r="AQ104" s="217" t="e">
        <f t="shared" si="226"/>
        <v>#DIV/0!</v>
      </c>
      <c r="AR104" s="277"/>
    </row>
    <row r="105" spans="1:44" ht="33.75" customHeight="1" x14ac:dyDescent="0.25">
      <c r="A105" s="275"/>
      <c r="B105" s="276"/>
      <c r="C105" s="276"/>
      <c r="D105" s="165" t="s">
        <v>43</v>
      </c>
      <c r="E105" s="145">
        <f t="shared" ref="E105" si="229">H105+K105+N105+Q105+T105+W105+Z105+AC105+AF105+AI105+AL105+AO105</f>
        <v>594.6</v>
      </c>
      <c r="F105" s="145">
        <f t="shared" ref="F105" si="230">I105+L105+O105+R105+U105+X105+AA105+AD105+AG105+AJ105+AM105+AP105</f>
        <v>0</v>
      </c>
      <c r="G105" s="217">
        <f t="shared" si="214"/>
        <v>0</v>
      </c>
      <c r="H105" s="145"/>
      <c r="I105" s="145"/>
      <c r="J105" s="217" t="e">
        <f t="shared" si="215"/>
        <v>#DIV/0!</v>
      </c>
      <c r="K105" s="145"/>
      <c r="L105" s="145"/>
      <c r="M105" s="217" t="e">
        <f t="shared" si="216"/>
        <v>#DIV/0!</v>
      </c>
      <c r="N105" s="145"/>
      <c r="O105" s="145"/>
      <c r="P105" s="217" t="e">
        <f t="shared" si="217"/>
        <v>#DIV/0!</v>
      </c>
      <c r="Q105" s="145"/>
      <c r="R105" s="145"/>
      <c r="S105" s="217" t="e">
        <f t="shared" si="218"/>
        <v>#DIV/0!</v>
      </c>
      <c r="T105" s="145"/>
      <c r="U105" s="145"/>
      <c r="V105" s="217" t="e">
        <f t="shared" si="219"/>
        <v>#DIV/0!</v>
      </c>
      <c r="W105" s="145"/>
      <c r="X105" s="145"/>
      <c r="Y105" s="217" t="e">
        <f t="shared" si="220"/>
        <v>#DIV/0!</v>
      </c>
      <c r="Z105" s="145"/>
      <c r="AA105" s="145"/>
      <c r="AB105" s="217" t="e">
        <f t="shared" si="221"/>
        <v>#DIV/0!</v>
      </c>
      <c r="AC105" s="145"/>
      <c r="AD105" s="145"/>
      <c r="AE105" s="217" t="e">
        <f t="shared" si="222"/>
        <v>#DIV/0!</v>
      </c>
      <c r="AF105" s="145"/>
      <c r="AG105" s="145"/>
      <c r="AH105" s="217" t="e">
        <f t="shared" si="223"/>
        <v>#DIV/0!</v>
      </c>
      <c r="AI105" s="145">
        <v>594.6</v>
      </c>
      <c r="AJ105" s="145"/>
      <c r="AK105" s="217">
        <f t="shared" si="224"/>
        <v>0</v>
      </c>
      <c r="AL105" s="145"/>
      <c r="AM105" s="145"/>
      <c r="AN105" s="217" t="e">
        <f t="shared" si="225"/>
        <v>#DIV/0!</v>
      </c>
      <c r="AO105" s="145"/>
      <c r="AP105" s="145"/>
      <c r="AQ105" s="217" t="e">
        <f t="shared" si="226"/>
        <v>#DIV/0!</v>
      </c>
      <c r="AR105" s="277"/>
    </row>
    <row r="106" spans="1:44" ht="37.5" customHeight="1" x14ac:dyDescent="0.25">
      <c r="A106" s="275" t="s">
        <v>409</v>
      </c>
      <c r="B106" s="276" t="s">
        <v>414</v>
      </c>
      <c r="C106" s="276" t="s">
        <v>403</v>
      </c>
      <c r="D106" s="149" t="s">
        <v>41</v>
      </c>
      <c r="E106" s="147">
        <f>E107</f>
        <v>653</v>
      </c>
      <c r="F106" s="147">
        <f>F107</f>
        <v>0</v>
      </c>
      <c r="G106" s="217">
        <f t="shared" si="196"/>
        <v>0</v>
      </c>
      <c r="H106" s="147">
        <f>H107</f>
        <v>0</v>
      </c>
      <c r="I106" s="147">
        <f>I107</f>
        <v>0</v>
      </c>
      <c r="J106" s="217" t="e">
        <f t="shared" si="197"/>
        <v>#DIV/0!</v>
      </c>
      <c r="K106" s="147">
        <f>K107</f>
        <v>0</v>
      </c>
      <c r="L106" s="147">
        <f>L107</f>
        <v>0</v>
      </c>
      <c r="M106" s="217" t="e">
        <f t="shared" si="198"/>
        <v>#DIV/0!</v>
      </c>
      <c r="N106" s="147">
        <f>N107</f>
        <v>0</v>
      </c>
      <c r="O106" s="147">
        <f>O107</f>
        <v>0</v>
      </c>
      <c r="P106" s="217" t="e">
        <f t="shared" si="199"/>
        <v>#DIV/0!</v>
      </c>
      <c r="Q106" s="147">
        <f>Q107</f>
        <v>0</v>
      </c>
      <c r="R106" s="147">
        <f>R107</f>
        <v>0</v>
      </c>
      <c r="S106" s="217" t="e">
        <f t="shared" si="200"/>
        <v>#DIV/0!</v>
      </c>
      <c r="T106" s="147">
        <f>T107</f>
        <v>0</v>
      </c>
      <c r="U106" s="147">
        <f>U107</f>
        <v>0</v>
      </c>
      <c r="V106" s="217" t="e">
        <f t="shared" si="201"/>
        <v>#DIV/0!</v>
      </c>
      <c r="W106" s="147">
        <f>W107</f>
        <v>0</v>
      </c>
      <c r="X106" s="147">
        <f>X107</f>
        <v>0</v>
      </c>
      <c r="Y106" s="217" t="e">
        <f t="shared" si="202"/>
        <v>#DIV/0!</v>
      </c>
      <c r="Z106" s="147">
        <f>Z107</f>
        <v>0</v>
      </c>
      <c r="AA106" s="147">
        <f>AA107</f>
        <v>0</v>
      </c>
      <c r="AB106" s="217" t="e">
        <f t="shared" si="203"/>
        <v>#DIV/0!</v>
      </c>
      <c r="AC106" s="147">
        <f>AC107</f>
        <v>0</v>
      </c>
      <c r="AD106" s="147">
        <f>AD107</f>
        <v>0</v>
      </c>
      <c r="AE106" s="217" t="e">
        <f t="shared" si="204"/>
        <v>#DIV/0!</v>
      </c>
      <c r="AF106" s="147">
        <f>AF107</f>
        <v>0</v>
      </c>
      <c r="AG106" s="147">
        <f>AG107</f>
        <v>0</v>
      </c>
      <c r="AH106" s="217" t="e">
        <f t="shared" si="205"/>
        <v>#DIV/0!</v>
      </c>
      <c r="AI106" s="147">
        <f>AI107</f>
        <v>0</v>
      </c>
      <c r="AJ106" s="147">
        <f>AJ107</f>
        <v>0</v>
      </c>
      <c r="AK106" s="217" t="e">
        <f t="shared" si="206"/>
        <v>#DIV/0!</v>
      </c>
      <c r="AL106" s="147">
        <f>AL107</f>
        <v>0</v>
      </c>
      <c r="AM106" s="147">
        <f>AM107</f>
        <v>0</v>
      </c>
      <c r="AN106" s="217" t="e">
        <f t="shared" si="207"/>
        <v>#DIV/0!</v>
      </c>
      <c r="AO106" s="147">
        <f>AO107</f>
        <v>653</v>
      </c>
      <c r="AP106" s="147">
        <f>AP107</f>
        <v>0</v>
      </c>
      <c r="AQ106" s="217">
        <f t="shared" si="208"/>
        <v>0</v>
      </c>
      <c r="AR106" s="277"/>
    </row>
    <row r="107" spans="1:44" ht="37.5" customHeight="1" x14ac:dyDescent="0.25">
      <c r="A107" s="275"/>
      <c r="B107" s="276"/>
      <c r="C107" s="276"/>
      <c r="D107" s="165" t="s">
        <v>43</v>
      </c>
      <c r="E107" s="145">
        <f t="shared" ref="E107" si="231">H107+K107+N107+Q107+T107+W107+Z107+AC107+AF107+AI107+AL107+AO107</f>
        <v>653</v>
      </c>
      <c r="F107" s="145">
        <f t="shared" ref="F107" si="232">I107+L107+O107+R107+U107+X107+AA107+AD107+AG107+AJ107+AM107+AP107</f>
        <v>0</v>
      </c>
      <c r="G107" s="217">
        <f t="shared" si="196"/>
        <v>0</v>
      </c>
      <c r="H107" s="145"/>
      <c r="I107" s="145"/>
      <c r="J107" s="217" t="e">
        <f t="shared" si="197"/>
        <v>#DIV/0!</v>
      </c>
      <c r="K107" s="145"/>
      <c r="L107" s="145"/>
      <c r="M107" s="217" t="e">
        <f t="shared" si="198"/>
        <v>#DIV/0!</v>
      </c>
      <c r="N107" s="145"/>
      <c r="O107" s="145"/>
      <c r="P107" s="217" t="e">
        <f t="shared" si="199"/>
        <v>#DIV/0!</v>
      </c>
      <c r="Q107" s="145"/>
      <c r="R107" s="145"/>
      <c r="S107" s="217" t="e">
        <f t="shared" si="200"/>
        <v>#DIV/0!</v>
      </c>
      <c r="T107" s="145"/>
      <c r="U107" s="145"/>
      <c r="V107" s="217" t="e">
        <f t="shared" si="201"/>
        <v>#DIV/0!</v>
      </c>
      <c r="W107" s="145"/>
      <c r="X107" s="145"/>
      <c r="Y107" s="217" t="e">
        <f t="shared" si="202"/>
        <v>#DIV/0!</v>
      </c>
      <c r="Z107" s="145"/>
      <c r="AA107" s="145"/>
      <c r="AB107" s="217" t="e">
        <f t="shared" si="203"/>
        <v>#DIV/0!</v>
      </c>
      <c r="AC107" s="145"/>
      <c r="AD107" s="145"/>
      <c r="AE107" s="217" t="e">
        <f t="shared" si="204"/>
        <v>#DIV/0!</v>
      </c>
      <c r="AF107" s="145"/>
      <c r="AG107" s="145"/>
      <c r="AH107" s="217" t="e">
        <f t="shared" si="205"/>
        <v>#DIV/0!</v>
      </c>
      <c r="AI107" s="145"/>
      <c r="AJ107" s="145"/>
      <c r="AK107" s="217" t="e">
        <f t="shared" si="206"/>
        <v>#DIV/0!</v>
      </c>
      <c r="AL107" s="145"/>
      <c r="AM107" s="145"/>
      <c r="AN107" s="217" t="e">
        <f t="shared" si="207"/>
        <v>#DIV/0!</v>
      </c>
      <c r="AO107" s="145">
        <f>1319.3-666.3</f>
        <v>653</v>
      </c>
      <c r="AP107" s="145"/>
      <c r="AQ107" s="217">
        <f t="shared" si="208"/>
        <v>0</v>
      </c>
      <c r="AR107" s="277"/>
    </row>
    <row r="108" spans="1:44" ht="40.5" customHeight="1" x14ac:dyDescent="0.25">
      <c r="A108" s="275" t="s">
        <v>410</v>
      </c>
      <c r="B108" s="276" t="s">
        <v>415</v>
      </c>
      <c r="C108" s="276" t="s">
        <v>403</v>
      </c>
      <c r="D108" s="149" t="s">
        <v>41</v>
      </c>
      <c r="E108" s="147">
        <f>E109</f>
        <v>250</v>
      </c>
      <c r="F108" s="147">
        <f>F109</f>
        <v>0</v>
      </c>
      <c r="G108" s="217">
        <f t="shared" si="196"/>
        <v>0</v>
      </c>
      <c r="H108" s="147">
        <f>H109</f>
        <v>0</v>
      </c>
      <c r="I108" s="147">
        <f>I109</f>
        <v>0</v>
      </c>
      <c r="J108" s="217" t="e">
        <f t="shared" si="197"/>
        <v>#DIV/0!</v>
      </c>
      <c r="K108" s="147">
        <f>K109</f>
        <v>0</v>
      </c>
      <c r="L108" s="147">
        <f>L109</f>
        <v>0</v>
      </c>
      <c r="M108" s="217" t="e">
        <f t="shared" si="198"/>
        <v>#DIV/0!</v>
      </c>
      <c r="N108" s="147">
        <f>N109</f>
        <v>0</v>
      </c>
      <c r="O108" s="147">
        <f>O109</f>
        <v>0</v>
      </c>
      <c r="P108" s="217" t="e">
        <f t="shared" si="199"/>
        <v>#DIV/0!</v>
      </c>
      <c r="Q108" s="147">
        <f>Q109</f>
        <v>0</v>
      </c>
      <c r="R108" s="147">
        <f>R109</f>
        <v>0</v>
      </c>
      <c r="S108" s="217" t="e">
        <f t="shared" si="200"/>
        <v>#DIV/0!</v>
      </c>
      <c r="T108" s="147">
        <f>T109</f>
        <v>0</v>
      </c>
      <c r="U108" s="147">
        <f>U109</f>
        <v>0</v>
      </c>
      <c r="V108" s="217" t="e">
        <f t="shared" si="201"/>
        <v>#DIV/0!</v>
      </c>
      <c r="W108" s="147">
        <f>W109</f>
        <v>0</v>
      </c>
      <c r="X108" s="147">
        <f>X109</f>
        <v>0</v>
      </c>
      <c r="Y108" s="217" t="e">
        <f t="shared" si="202"/>
        <v>#DIV/0!</v>
      </c>
      <c r="Z108" s="147">
        <f>Z109</f>
        <v>0</v>
      </c>
      <c r="AA108" s="147">
        <f>AA109</f>
        <v>0</v>
      </c>
      <c r="AB108" s="217" t="e">
        <f t="shared" si="203"/>
        <v>#DIV/0!</v>
      </c>
      <c r="AC108" s="147">
        <f>AC109</f>
        <v>0</v>
      </c>
      <c r="AD108" s="147">
        <f>AD109</f>
        <v>0</v>
      </c>
      <c r="AE108" s="217" t="e">
        <f t="shared" si="204"/>
        <v>#DIV/0!</v>
      </c>
      <c r="AF108" s="147">
        <f>AF109</f>
        <v>0</v>
      </c>
      <c r="AG108" s="147">
        <f>AG109</f>
        <v>0</v>
      </c>
      <c r="AH108" s="217" t="e">
        <f t="shared" si="205"/>
        <v>#DIV/0!</v>
      </c>
      <c r="AI108" s="147">
        <f>AI109</f>
        <v>0</v>
      </c>
      <c r="AJ108" s="147">
        <f>AJ109</f>
        <v>0</v>
      </c>
      <c r="AK108" s="217" t="e">
        <f t="shared" si="206"/>
        <v>#DIV/0!</v>
      </c>
      <c r="AL108" s="147">
        <f>AL109</f>
        <v>0</v>
      </c>
      <c r="AM108" s="147">
        <f>AM109</f>
        <v>0</v>
      </c>
      <c r="AN108" s="217" t="e">
        <f t="shared" si="207"/>
        <v>#DIV/0!</v>
      </c>
      <c r="AO108" s="147">
        <f>AO109</f>
        <v>250</v>
      </c>
      <c r="AP108" s="147">
        <f>AP109</f>
        <v>0</v>
      </c>
      <c r="AQ108" s="217">
        <f t="shared" si="208"/>
        <v>0</v>
      </c>
      <c r="AR108" s="277"/>
    </row>
    <row r="109" spans="1:44" ht="40.5" customHeight="1" x14ac:dyDescent="0.25">
      <c r="A109" s="275"/>
      <c r="B109" s="276"/>
      <c r="C109" s="276"/>
      <c r="D109" s="165" t="s">
        <v>43</v>
      </c>
      <c r="E109" s="145">
        <f t="shared" ref="E109" si="233">H109+K109+N109+Q109+T109+W109+Z109+AC109+AF109+AI109+AL109+AO109</f>
        <v>250</v>
      </c>
      <c r="F109" s="145">
        <f t="shared" ref="F109" si="234">I109+L109+O109+R109+U109+X109+AA109+AD109+AG109+AJ109+AM109+AP109</f>
        <v>0</v>
      </c>
      <c r="G109" s="217">
        <f t="shared" si="196"/>
        <v>0</v>
      </c>
      <c r="H109" s="145"/>
      <c r="I109" s="145"/>
      <c r="J109" s="217" t="e">
        <f t="shared" si="197"/>
        <v>#DIV/0!</v>
      </c>
      <c r="K109" s="145"/>
      <c r="L109" s="145"/>
      <c r="M109" s="217" t="e">
        <f t="shared" si="198"/>
        <v>#DIV/0!</v>
      </c>
      <c r="N109" s="145"/>
      <c r="O109" s="145"/>
      <c r="P109" s="217" t="e">
        <f t="shared" si="199"/>
        <v>#DIV/0!</v>
      </c>
      <c r="Q109" s="145"/>
      <c r="R109" s="145"/>
      <c r="S109" s="217" t="e">
        <f t="shared" si="200"/>
        <v>#DIV/0!</v>
      </c>
      <c r="T109" s="145"/>
      <c r="U109" s="145"/>
      <c r="V109" s="217" t="e">
        <f t="shared" si="201"/>
        <v>#DIV/0!</v>
      </c>
      <c r="W109" s="145"/>
      <c r="X109" s="145"/>
      <c r="Y109" s="217" t="e">
        <f t="shared" si="202"/>
        <v>#DIV/0!</v>
      </c>
      <c r="Z109" s="145"/>
      <c r="AA109" s="145"/>
      <c r="AB109" s="217" t="e">
        <f t="shared" si="203"/>
        <v>#DIV/0!</v>
      </c>
      <c r="AC109" s="145"/>
      <c r="AD109" s="145"/>
      <c r="AE109" s="217" t="e">
        <f t="shared" si="204"/>
        <v>#DIV/0!</v>
      </c>
      <c r="AF109" s="145"/>
      <c r="AG109" s="145"/>
      <c r="AH109" s="217" t="e">
        <f t="shared" si="205"/>
        <v>#DIV/0!</v>
      </c>
      <c r="AI109" s="145"/>
      <c r="AJ109" s="145"/>
      <c r="AK109" s="217" t="e">
        <f t="shared" si="206"/>
        <v>#DIV/0!</v>
      </c>
      <c r="AL109" s="145"/>
      <c r="AM109" s="145"/>
      <c r="AN109" s="217" t="e">
        <f t="shared" si="207"/>
        <v>#DIV/0!</v>
      </c>
      <c r="AO109" s="145">
        <v>250</v>
      </c>
      <c r="AP109" s="145"/>
      <c r="AQ109" s="217">
        <f t="shared" si="208"/>
        <v>0</v>
      </c>
      <c r="AR109" s="277"/>
    </row>
    <row r="110" spans="1:44" ht="40.5" customHeight="1" x14ac:dyDescent="0.25">
      <c r="A110" s="275" t="s">
        <v>446</v>
      </c>
      <c r="B110" s="276" t="s">
        <v>445</v>
      </c>
      <c r="C110" s="276" t="s">
        <v>403</v>
      </c>
      <c r="D110" s="149" t="s">
        <v>41</v>
      </c>
      <c r="E110" s="147">
        <f>E111</f>
        <v>275.60000000000002</v>
      </c>
      <c r="F110" s="147">
        <f>F111</f>
        <v>0</v>
      </c>
      <c r="G110" s="217">
        <f t="shared" si="181"/>
        <v>0</v>
      </c>
      <c r="H110" s="147">
        <f>H111</f>
        <v>0</v>
      </c>
      <c r="I110" s="147">
        <f>I111</f>
        <v>0</v>
      </c>
      <c r="J110" s="217" t="e">
        <f t="shared" si="182"/>
        <v>#DIV/0!</v>
      </c>
      <c r="K110" s="147">
        <f>K111</f>
        <v>0</v>
      </c>
      <c r="L110" s="147">
        <f>L111</f>
        <v>0</v>
      </c>
      <c r="M110" s="217" t="e">
        <f t="shared" si="183"/>
        <v>#DIV/0!</v>
      </c>
      <c r="N110" s="147">
        <f>N111</f>
        <v>0</v>
      </c>
      <c r="O110" s="147">
        <f>O111</f>
        <v>0</v>
      </c>
      <c r="P110" s="217" t="e">
        <f t="shared" si="184"/>
        <v>#DIV/0!</v>
      </c>
      <c r="Q110" s="147">
        <f>Q111</f>
        <v>0</v>
      </c>
      <c r="R110" s="147">
        <f>R111</f>
        <v>0</v>
      </c>
      <c r="S110" s="217" t="e">
        <f t="shared" si="185"/>
        <v>#DIV/0!</v>
      </c>
      <c r="T110" s="147">
        <f>T111</f>
        <v>0</v>
      </c>
      <c r="U110" s="147">
        <f>U111</f>
        <v>0</v>
      </c>
      <c r="V110" s="217" t="e">
        <f t="shared" si="186"/>
        <v>#DIV/0!</v>
      </c>
      <c r="W110" s="147">
        <f>W111</f>
        <v>0</v>
      </c>
      <c r="X110" s="147">
        <f>X111</f>
        <v>0</v>
      </c>
      <c r="Y110" s="217" t="e">
        <f t="shared" si="187"/>
        <v>#DIV/0!</v>
      </c>
      <c r="Z110" s="147">
        <f>Z111</f>
        <v>0</v>
      </c>
      <c r="AA110" s="147">
        <f>AA111</f>
        <v>0</v>
      </c>
      <c r="AB110" s="217" t="e">
        <f t="shared" si="188"/>
        <v>#DIV/0!</v>
      </c>
      <c r="AC110" s="147">
        <f>AC111</f>
        <v>0</v>
      </c>
      <c r="AD110" s="147">
        <f>AD111</f>
        <v>0</v>
      </c>
      <c r="AE110" s="217" t="e">
        <f t="shared" si="189"/>
        <v>#DIV/0!</v>
      </c>
      <c r="AF110" s="147">
        <f>AF111</f>
        <v>0</v>
      </c>
      <c r="AG110" s="147">
        <f>AG111</f>
        <v>0</v>
      </c>
      <c r="AH110" s="217" t="e">
        <f t="shared" si="190"/>
        <v>#DIV/0!</v>
      </c>
      <c r="AI110" s="147">
        <f>AI111</f>
        <v>0</v>
      </c>
      <c r="AJ110" s="147">
        <f>AJ111</f>
        <v>0</v>
      </c>
      <c r="AK110" s="217" t="e">
        <f t="shared" si="191"/>
        <v>#DIV/0!</v>
      </c>
      <c r="AL110" s="147">
        <f>AL111</f>
        <v>0</v>
      </c>
      <c r="AM110" s="147">
        <f>AM111</f>
        <v>0</v>
      </c>
      <c r="AN110" s="217" t="e">
        <f t="shared" si="192"/>
        <v>#DIV/0!</v>
      </c>
      <c r="AO110" s="147">
        <f>AO111</f>
        <v>275.60000000000002</v>
      </c>
      <c r="AP110" s="147">
        <f>AP111</f>
        <v>0</v>
      </c>
      <c r="AQ110" s="217">
        <f t="shared" si="193"/>
        <v>0</v>
      </c>
      <c r="AR110" s="277"/>
    </row>
    <row r="111" spans="1:44" ht="40.5" customHeight="1" x14ac:dyDescent="0.25">
      <c r="A111" s="275"/>
      <c r="B111" s="276"/>
      <c r="C111" s="276"/>
      <c r="D111" s="165" t="s">
        <v>43</v>
      </c>
      <c r="E111" s="145">
        <f t="shared" ref="E111" si="235">H111+K111+N111+Q111+T111+W111+Z111+AC111+AF111+AI111+AL111+AO111</f>
        <v>275.60000000000002</v>
      </c>
      <c r="F111" s="145">
        <f t="shared" ref="F111" si="236">I111+L111+O111+R111+U111+X111+AA111+AD111+AG111+AJ111+AM111+AP111</f>
        <v>0</v>
      </c>
      <c r="G111" s="217">
        <f t="shared" si="181"/>
        <v>0</v>
      </c>
      <c r="H111" s="145"/>
      <c r="I111" s="145"/>
      <c r="J111" s="217" t="e">
        <f t="shared" si="182"/>
        <v>#DIV/0!</v>
      </c>
      <c r="K111" s="145"/>
      <c r="L111" s="145"/>
      <c r="M111" s="217" t="e">
        <f t="shared" si="183"/>
        <v>#DIV/0!</v>
      </c>
      <c r="N111" s="145"/>
      <c r="O111" s="145"/>
      <c r="P111" s="217" t="e">
        <f t="shared" si="184"/>
        <v>#DIV/0!</v>
      </c>
      <c r="Q111" s="145"/>
      <c r="R111" s="145"/>
      <c r="S111" s="217" t="e">
        <f t="shared" si="185"/>
        <v>#DIV/0!</v>
      </c>
      <c r="T111" s="145"/>
      <c r="U111" s="145"/>
      <c r="V111" s="217" t="e">
        <f t="shared" si="186"/>
        <v>#DIV/0!</v>
      </c>
      <c r="W111" s="145"/>
      <c r="X111" s="145"/>
      <c r="Y111" s="217" t="e">
        <f t="shared" si="187"/>
        <v>#DIV/0!</v>
      </c>
      <c r="Z111" s="145"/>
      <c r="AA111" s="145"/>
      <c r="AB111" s="217" t="e">
        <f t="shared" si="188"/>
        <v>#DIV/0!</v>
      </c>
      <c r="AC111" s="145"/>
      <c r="AD111" s="145"/>
      <c r="AE111" s="217" t="e">
        <f t="shared" si="189"/>
        <v>#DIV/0!</v>
      </c>
      <c r="AF111" s="145"/>
      <c r="AG111" s="145"/>
      <c r="AH111" s="217" t="e">
        <f t="shared" si="190"/>
        <v>#DIV/0!</v>
      </c>
      <c r="AI111" s="145"/>
      <c r="AJ111" s="145"/>
      <c r="AK111" s="217" t="e">
        <f t="shared" si="191"/>
        <v>#DIV/0!</v>
      </c>
      <c r="AL111" s="145"/>
      <c r="AM111" s="145"/>
      <c r="AN111" s="217" t="e">
        <f t="shared" si="192"/>
        <v>#DIV/0!</v>
      </c>
      <c r="AO111" s="145">
        <v>275.60000000000002</v>
      </c>
      <c r="AP111" s="145"/>
      <c r="AQ111" s="217">
        <f t="shared" si="193"/>
        <v>0</v>
      </c>
      <c r="AR111" s="277"/>
    </row>
    <row r="112" spans="1:44" ht="21" customHeight="1" x14ac:dyDescent="0.25">
      <c r="A112" s="275"/>
      <c r="B112" s="284" t="s">
        <v>328</v>
      </c>
      <c r="C112" s="276" t="s">
        <v>403</v>
      </c>
      <c r="D112" s="149" t="s">
        <v>41</v>
      </c>
      <c r="E112" s="147">
        <f>E94+E98</f>
        <v>39289.9</v>
      </c>
      <c r="F112" s="147">
        <f>F94+F98</f>
        <v>1590.1</v>
      </c>
      <c r="G112" s="217">
        <f t="shared" si="181"/>
        <v>4.0470960730365817E-2</v>
      </c>
      <c r="H112" s="147">
        <f>H94+H98</f>
        <v>0</v>
      </c>
      <c r="I112" s="147">
        <f>I94+I98</f>
        <v>0</v>
      </c>
      <c r="J112" s="217" t="e">
        <f t="shared" si="182"/>
        <v>#DIV/0!</v>
      </c>
      <c r="K112" s="147">
        <f>K94+K98</f>
        <v>0</v>
      </c>
      <c r="L112" s="147">
        <f>L94+L98</f>
        <v>0</v>
      </c>
      <c r="M112" s="217" t="e">
        <f t="shared" si="183"/>
        <v>#DIV/0!</v>
      </c>
      <c r="N112" s="147">
        <f>N94+N98</f>
        <v>0</v>
      </c>
      <c r="O112" s="147">
        <f>O94+O98</f>
        <v>0</v>
      </c>
      <c r="P112" s="217" t="e">
        <f t="shared" si="184"/>
        <v>#DIV/0!</v>
      </c>
      <c r="Q112" s="147">
        <f>Q94+Q98</f>
        <v>0</v>
      </c>
      <c r="R112" s="147">
        <f>R94+R98</f>
        <v>0</v>
      </c>
      <c r="S112" s="217" t="e">
        <f t="shared" si="185"/>
        <v>#DIV/0!</v>
      </c>
      <c r="T112" s="147">
        <f>T94+T98</f>
        <v>0</v>
      </c>
      <c r="U112" s="147">
        <f>U94+U98</f>
        <v>0</v>
      </c>
      <c r="V112" s="217" t="e">
        <f t="shared" si="186"/>
        <v>#DIV/0!</v>
      </c>
      <c r="W112" s="147">
        <f>W94+W98</f>
        <v>1590.1</v>
      </c>
      <c r="X112" s="147">
        <f>X94+X98</f>
        <v>1590.1</v>
      </c>
      <c r="Y112" s="217">
        <f t="shared" si="187"/>
        <v>1</v>
      </c>
      <c r="Z112" s="147">
        <f>Z94+Z98</f>
        <v>0</v>
      </c>
      <c r="AA112" s="147">
        <f>AA94+AA98</f>
        <v>0</v>
      </c>
      <c r="AB112" s="217" t="e">
        <f t="shared" si="188"/>
        <v>#DIV/0!</v>
      </c>
      <c r="AC112" s="147">
        <f>AC94+AC98</f>
        <v>495.4</v>
      </c>
      <c r="AD112" s="147">
        <f>AD94+AD98</f>
        <v>0</v>
      </c>
      <c r="AE112" s="217">
        <f t="shared" si="189"/>
        <v>0</v>
      </c>
      <c r="AF112" s="147">
        <f>AF94+AF98</f>
        <v>0</v>
      </c>
      <c r="AG112" s="147">
        <f>AG94+AG98</f>
        <v>0</v>
      </c>
      <c r="AH112" s="217" t="e">
        <f t="shared" si="190"/>
        <v>#DIV/0!</v>
      </c>
      <c r="AI112" s="147">
        <f>AI94+AI98</f>
        <v>594.6</v>
      </c>
      <c r="AJ112" s="147">
        <f>AJ94+AJ98</f>
        <v>0</v>
      </c>
      <c r="AK112" s="217">
        <f t="shared" si="191"/>
        <v>0</v>
      </c>
      <c r="AL112" s="147">
        <f>AL94+AL98</f>
        <v>0</v>
      </c>
      <c r="AM112" s="147">
        <f>AM94+AM98</f>
        <v>0</v>
      </c>
      <c r="AN112" s="217" t="e">
        <f t="shared" si="192"/>
        <v>#DIV/0!</v>
      </c>
      <c r="AO112" s="147">
        <f>AO94+AO98</f>
        <v>36609.800000000003</v>
      </c>
      <c r="AP112" s="147">
        <f>AP94+AP98</f>
        <v>0</v>
      </c>
      <c r="AQ112" s="217">
        <f t="shared" si="193"/>
        <v>0</v>
      </c>
      <c r="AR112" s="285"/>
    </row>
    <row r="113" spans="1:44" ht="21" customHeight="1" x14ac:dyDescent="0.25">
      <c r="A113" s="275"/>
      <c r="B113" s="284"/>
      <c r="C113" s="276"/>
      <c r="D113" s="165" t="s">
        <v>43</v>
      </c>
      <c r="E113" s="147">
        <f>E95+E99</f>
        <v>39289.9</v>
      </c>
      <c r="F113" s="147">
        <f>F95+F99</f>
        <v>1590.1</v>
      </c>
      <c r="G113" s="217">
        <f t="shared" si="181"/>
        <v>4.0470960730365817E-2</v>
      </c>
      <c r="H113" s="147">
        <f>H95+H99</f>
        <v>0</v>
      </c>
      <c r="I113" s="147">
        <f>I95+I99</f>
        <v>0</v>
      </c>
      <c r="J113" s="217" t="e">
        <f t="shared" si="182"/>
        <v>#DIV/0!</v>
      </c>
      <c r="K113" s="147">
        <f>K95+K99</f>
        <v>0</v>
      </c>
      <c r="L113" s="147">
        <f>L95+L99</f>
        <v>0</v>
      </c>
      <c r="M113" s="217" t="e">
        <f t="shared" si="183"/>
        <v>#DIV/0!</v>
      </c>
      <c r="N113" s="147">
        <f>N95+N99</f>
        <v>0</v>
      </c>
      <c r="O113" s="147">
        <f>O95+O99</f>
        <v>0</v>
      </c>
      <c r="P113" s="217" t="e">
        <f t="shared" si="184"/>
        <v>#DIV/0!</v>
      </c>
      <c r="Q113" s="147">
        <f>Q95+Q99</f>
        <v>0</v>
      </c>
      <c r="R113" s="147">
        <f>R95+R99</f>
        <v>0</v>
      </c>
      <c r="S113" s="217" t="e">
        <f t="shared" si="185"/>
        <v>#DIV/0!</v>
      </c>
      <c r="T113" s="147">
        <f>T95+T99</f>
        <v>0</v>
      </c>
      <c r="U113" s="147">
        <f>U95+U99</f>
        <v>0</v>
      </c>
      <c r="V113" s="217" t="e">
        <f t="shared" si="186"/>
        <v>#DIV/0!</v>
      </c>
      <c r="W113" s="147">
        <f>W95+W99</f>
        <v>1590.1</v>
      </c>
      <c r="X113" s="147">
        <f>X95+X99</f>
        <v>1590.1</v>
      </c>
      <c r="Y113" s="217">
        <f t="shared" si="187"/>
        <v>1</v>
      </c>
      <c r="Z113" s="147">
        <f>Z95+Z99</f>
        <v>0</v>
      </c>
      <c r="AA113" s="147">
        <f>AA95+AA99</f>
        <v>0</v>
      </c>
      <c r="AB113" s="217" t="e">
        <f t="shared" si="188"/>
        <v>#DIV/0!</v>
      </c>
      <c r="AC113" s="147">
        <f>AC95+AC99</f>
        <v>495.4</v>
      </c>
      <c r="AD113" s="147">
        <f>AD95+AD99</f>
        <v>0</v>
      </c>
      <c r="AE113" s="217">
        <f t="shared" si="189"/>
        <v>0</v>
      </c>
      <c r="AF113" s="147">
        <f>AF95+AF99</f>
        <v>0</v>
      </c>
      <c r="AG113" s="147">
        <f>AG95+AG99</f>
        <v>0</v>
      </c>
      <c r="AH113" s="217" t="e">
        <f t="shared" si="190"/>
        <v>#DIV/0!</v>
      </c>
      <c r="AI113" s="147">
        <f>AI95+AI99</f>
        <v>594.6</v>
      </c>
      <c r="AJ113" s="147">
        <f>AJ95+AJ99</f>
        <v>0</v>
      </c>
      <c r="AK113" s="217">
        <f t="shared" si="191"/>
        <v>0</v>
      </c>
      <c r="AL113" s="147">
        <f>AL95+AL99</f>
        <v>0</v>
      </c>
      <c r="AM113" s="147">
        <f>AM95+AM99</f>
        <v>0</v>
      </c>
      <c r="AN113" s="217" t="e">
        <f t="shared" si="192"/>
        <v>#DIV/0!</v>
      </c>
      <c r="AO113" s="147">
        <f>AO95+AO99</f>
        <v>36609.800000000003</v>
      </c>
      <c r="AP113" s="147">
        <f>AP95+AP99</f>
        <v>0</v>
      </c>
      <c r="AQ113" s="217">
        <f t="shared" si="193"/>
        <v>0</v>
      </c>
      <c r="AR113" s="285"/>
    </row>
    <row r="114" spans="1:44" ht="15.75" x14ac:dyDescent="0.25">
      <c r="A114" s="280" t="s">
        <v>334</v>
      </c>
      <c r="B114" s="280"/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  <c r="AG114" s="280"/>
      <c r="AH114" s="280"/>
      <c r="AI114" s="280"/>
      <c r="AJ114" s="280"/>
      <c r="AK114" s="280"/>
      <c r="AL114" s="280"/>
      <c r="AM114" s="280"/>
      <c r="AN114" s="280"/>
      <c r="AO114" s="280"/>
      <c r="AP114" s="280"/>
      <c r="AQ114" s="280"/>
      <c r="AR114" s="280"/>
    </row>
    <row r="115" spans="1:44" ht="39.75" customHeight="1" x14ac:dyDescent="0.25">
      <c r="A115" s="275" t="s">
        <v>95</v>
      </c>
      <c r="B115" s="276" t="s">
        <v>335</v>
      </c>
      <c r="C115" s="276" t="s">
        <v>428</v>
      </c>
      <c r="D115" s="149" t="s">
        <v>41</v>
      </c>
      <c r="E115" s="147">
        <f>E116</f>
        <v>29346.999999999996</v>
      </c>
      <c r="F115" s="147">
        <f>F116</f>
        <v>3793.3</v>
      </c>
      <c r="G115" s="217">
        <f t="shared" ref="G115:G144" si="237">F115/E115</f>
        <v>0.12925682352540296</v>
      </c>
      <c r="H115" s="147">
        <f>H116</f>
        <v>0</v>
      </c>
      <c r="I115" s="147">
        <f>I116</f>
        <v>0</v>
      </c>
      <c r="J115" s="217" t="e">
        <f t="shared" ref="J115:J144" si="238">I115/H115</f>
        <v>#DIV/0!</v>
      </c>
      <c r="K115" s="147">
        <f>K116</f>
        <v>0</v>
      </c>
      <c r="L115" s="147">
        <f>L116</f>
        <v>0</v>
      </c>
      <c r="M115" s="217" t="e">
        <f t="shared" ref="M115:M144" si="239">L115/K115</f>
        <v>#DIV/0!</v>
      </c>
      <c r="N115" s="147">
        <f>N116</f>
        <v>0</v>
      </c>
      <c r="O115" s="147">
        <f>O116</f>
        <v>0</v>
      </c>
      <c r="P115" s="217" t="e">
        <f t="shared" ref="P115:P144" si="240">O115/N115</f>
        <v>#DIV/0!</v>
      </c>
      <c r="Q115" s="147">
        <f>Q116</f>
        <v>0</v>
      </c>
      <c r="R115" s="147">
        <f>R116</f>
        <v>0</v>
      </c>
      <c r="S115" s="217" t="e">
        <f t="shared" ref="S115:S144" si="241">R115/Q115</f>
        <v>#DIV/0!</v>
      </c>
      <c r="T115" s="147">
        <f>T116</f>
        <v>0</v>
      </c>
      <c r="U115" s="147">
        <f>U116</f>
        <v>0</v>
      </c>
      <c r="V115" s="217" t="e">
        <f t="shared" ref="V115:V144" si="242">U115/T115</f>
        <v>#DIV/0!</v>
      </c>
      <c r="W115" s="147">
        <f>W116</f>
        <v>3793.3</v>
      </c>
      <c r="X115" s="147">
        <f>X116</f>
        <v>3793.3</v>
      </c>
      <c r="Y115" s="217">
        <f t="shared" ref="Y115:Y144" si="243">X115/W115</f>
        <v>1</v>
      </c>
      <c r="Z115" s="147">
        <f>Z116</f>
        <v>0</v>
      </c>
      <c r="AA115" s="147">
        <f>AA116</f>
        <v>0</v>
      </c>
      <c r="AB115" s="217" t="e">
        <f t="shared" ref="AB115:AB144" si="244">AA115/Z115</f>
        <v>#DIV/0!</v>
      </c>
      <c r="AC115" s="147">
        <f>AC116</f>
        <v>0</v>
      </c>
      <c r="AD115" s="147">
        <f>AD116</f>
        <v>0</v>
      </c>
      <c r="AE115" s="217" t="e">
        <f t="shared" ref="AE115:AE144" si="245">AD115/AC115</f>
        <v>#DIV/0!</v>
      </c>
      <c r="AF115" s="147">
        <f>AF116</f>
        <v>0</v>
      </c>
      <c r="AG115" s="147">
        <f>AG116</f>
        <v>0</v>
      </c>
      <c r="AH115" s="217" t="e">
        <f t="shared" ref="AH115:AH144" si="246">AG115/AF115</f>
        <v>#DIV/0!</v>
      </c>
      <c r="AI115" s="147">
        <f>AI116</f>
        <v>1160.5</v>
      </c>
      <c r="AJ115" s="147">
        <f>AJ116</f>
        <v>0</v>
      </c>
      <c r="AK115" s="217">
        <f t="shared" ref="AK115:AK144" si="247">AJ115/AI115</f>
        <v>0</v>
      </c>
      <c r="AL115" s="147">
        <f>AL116</f>
        <v>0</v>
      </c>
      <c r="AM115" s="147">
        <f>AM116</f>
        <v>0</v>
      </c>
      <c r="AN115" s="217" t="e">
        <f t="shared" ref="AN115:AN144" si="248">AM115/AL115</f>
        <v>#DIV/0!</v>
      </c>
      <c r="AO115" s="147">
        <f>AO116</f>
        <v>24393.199999999997</v>
      </c>
      <c r="AP115" s="147">
        <f>AP116</f>
        <v>0</v>
      </c>
      <c r="AQ115" s="217">
        <f t="shared" ref="AQ115:AQ144" si="249">AP115/AO115</f>
        <v>0</v>
      </c>
      <c r="AR115" s="277"/>
    </row>
    <row r="116" spans="1:44" ht="39.75" customHeight="1" x14ac:dyDescent="0.25">
      <c r="A116" s="275"/>
      <c r="B116" s="276"/>
      <c r="C116" s="276"/>
      <c r="D116" s="165" t="s">
        <v>43</v>
      </c>
      <c r="E116" s="145">
        <f t="shared" ref="E116" si="250">H116+K116+N116+Q116+T116+W116+Z116+AC116+AF116+AI116+AL116+AO116</f>
        <v>29346.999999999996</v>
      </c>
      <c r="F116" s="145">
        <f t="shared" ref="F116" si="251">I116+L116+O116+R116+U116+X116+AA116+AD116+AG116+AJ116+AM116+AP116</f>
        <v>3793.3</v>
      </c>
      <c r="G116" s="217">
        <f t="shared" si="237"/>
        <v>0.12925682352540296</v>
      </c>
      <c r="H116" s="145">
        <f>H118+H120+H122+H124+H126+H128+H130+H132+H134+H140+H146+H136+H138+H142+H144</f>
        <v>0</v>
      </c>
      <c r="I116" s="145">
        <f>I118+I120+I122+I124+I126+I128+I130+I132+I134+I140+I146+I136+I138+I142+I144</f>
        <v>0</v>
      </c>
      <c r="J116" s="217" t="e">
        <f t="shared" si="238"/>
        <v>#DIV/0!</v>
      </c>
      <c r="K116" s="145">
        <f>K118+K120+K122+K124+K126+K128+K130+K132+K134+K140+K146+K136+K138+K142+K144</f>
        <v>0</v>
      </c>
      <c r="L116" s="145">
        <f>L118+L120+L122+L124+L126+L128+L130+L132+L134+L140+L146+L136+L138+L142+L144</f>
        <v>0</v>
      </c>
      <c r="M116" s="217" t="e">
        <f t="shared" si="239"/>
        <v>#DIV/0!</v>
      </c>
      <c r="N116" s="145">
        <f>N118+N120+N122+N124+N126+N128+N130+N132+N134+N140+N146+N136+N138+N142+N144</f>
        <v>0</v>
      </c>
      <c r="O116" s="145">
        <f>O118+O120+O122+O124+O126+O128+O130+O132+O134+O140+O146+O136+O138+O142+O144</f>
        <v>0</v>
      </c>
      <c r="P116" s="217" t="e">
        <f t="shared" si="240"/>
        <v>#DIV/0!</v>
      </c>
      <c r="Q116" s="145">
        <f>Q118+Q120+Q122+Q124+Q126+Q128+Q130+Q132+Q134+Q140+Q146+Q136+Q138+Q142+Q144</f>
        <v>0</v>
      </c>
      <c r="R116" s="145">
        <f>R118+R120+R122+R124+R126+R128+R130+R132+R134+R140+R146+R136+R138+R142+R144</f>
        <v>0</v>
      </c>
      <c r="S116" s="217" t="e">
        <f t="shared" si="241"/>
        <v>#DIV/0!</v>
      </c>
      <c r="T116" s="145">
        <f>T118+T120+T122+T124+T126+T128+T130+T132+T134+T140+T146+T136+T138+T142+T144</f>
        <v>0</v>
      </c>
      <c r="U116" s="145">
        <f>U118+U120+U122+U124+U126+U128+U130+U132+U134+U140+U146+U136+U138+U142+U144</f>
        <v>0</v>
      </c>
      <c r="V116" s="217" t="e">
        <f t="shared" si="242"/>
        <v>#DIV/0!</v>
      </c>
      <c r="W116" s="145">
        <f>W118+W120+W122+W124+W126+W128+W130+W132+W134+W140+W146+W136+W138+W142+W144</f>
        <v>3793.3</v>
      </c>
      <c r="X116" s="145">
        <f>X118+X120+X122+X124+X126+X128+X130+X132+X134+X140+X146+X136+X138+X142+X144</f>
        <v>3793.3</v>
      </c>
      <c r="Y116" s="217">
        <f t="shared" si="243"/>
        <v>1</v>
      </c>
      <c r="Z116" s="145">
        <f>Z118+Z120+Z122+Z124+Z126+Z128+Z130+Z132+Z134+Z140+Z146+Z136+Z138+Z142+Z144</f>
        <v>0</v>
      </c>
      <c r="AA116" s="145">
        <f>AA118+AA120+AA122+AA124+AA126+AA128+AA130+AA132+AA134+AA140+AA146+AA136+AA138+AA142+AA144</f>
        <v>0</v>
      </c>
      <c r="AB116" s="217" t="e">
        <f t="shared" si="244"/>
        <v>#DIV/0!</v>
      </c>
      <c r="AC116" s="145">
        <f>AC118+AC120+AC122+AC124+AC126+AC128+AC130+AC132+AC134+AC140+AC146+AC136+AC138+AC142+AC144</f>
        <v>0</v>
      </c>
      <c r="AD116" s="145">
        <f>AD118+AD120+AD122+AD124+AD126+AD128+AD130+AD132+AD134+AD140+AD146+AD136+AD138+AD142+AD144</f>
        <v>0</v>
      </c>
      <c r="AE116" s="217" t="e">
        <f t="shared" si="245"/>
        <v>#DIV/0!</v>
      </c>
      <c r="AF116" s="145">
        <f>AF118+AF120+AF122+AF124+AF126+AF128+AF130+AF132+AF134+AF140+AF146+AF136+AF138+AF142+AF144</f>
        <v>0</v>
      </c>
      <c r="AG116" s="145">
        <f>AG118+AG120+AG122+AG124+AG126+AG128+AG130+AG132+AG134+AG140+AG146+AG136+AG138+AG142+AG144</f>
        <v>0</v>
      </c>
      <c r="AH116" s="217" t="e">
        <f t="shared" si="246"/>
        <v>#DIV/0!</v>
      </c>
      <c r="AI116" s="145">
        <f>AI118+AI120+AI122+AI124+AI126+AI128+AI130+AI132+AI134+AI140+AI146+AI136+AI138+AI142+AI144</f>
        <v>1160.5</v>
      </c>
      <c r="AJ116" s="145">
        <f>AJ118+AJ120+AJ122+AJ124+AJ126+AJ128+AJ130+AJ132+AJ134+AJ140+AJ146+AJ136+AJ138+AJ142+AJ144</f>
        <v>0</v>
      </c>
      <c r="AK116" s="217">
        <f t="shared" si="247"/>
        <v>0</v>
      </c>
      <c r="AL116" s="145">
        <f>AL118+AL120+AL122+AL124+AL126+AL128+AL130+AL132+AL134+AL140+AL146+AL136+AL138+AL142+AL144</f>
        <v>0</v>
      </c>
      <c r="AM116" s="145">
        <f>AM118+AM120+AM122+AM124+AM126+AM128+AM130+AM132+AM134+AM140+AM146+AM136+AM138+AM142+AM144</f>
        <v>0</v>
      </c>
      <c r="AN116" s="217" t="e">
        <f t="shared" si="248"/>
        <v>#DIV/0!</v>
      </c>
      <c r="AO116" s="145">
        <f>AO118+AO120+AO122+AO124+AO126+AO128+AO130+AO132+AO134+AO140+AO146+AO136+AO138+AO142+AO144</f>
        <v>24393.199999999997</v>
      </c>
      <c r="AP116" s="145">
        <f>AP118+AP120+AP122+AP124+AP126+AP128+AP130+AP132+AP134+AP140+AP146+AP136+AP138+AP142+AP144</f>
        <v>0</v>
      </c>
      <c r="AQ116" s="217">
        <f t="shared" si="249"/>
        <v>0</v>
      </c>
      <c r="AR116" s="277"/>
    </row>
    <row r="117" spans="1:44" ht="27.75" customHeight="1" x14ac:dyDescent="0.25">
      <c r="A117" s="275" t="s">
        <v>416</v>
      </c>
      <c r="B117" s="276" t="s">
        <v>427</v>
      </c>
      <c r="C117" s="276" t="s">
        <v>428</v>
      </c>
      <c r="D117" s="149" t="s">
        <v>41</v>
      </c>
      <c r="E117" s="147">
        <f>E118</f>
        <v>1160.5</v>
      </c>
      <c r="F117" s="147">
        <f>F118</f>
        <v>0</v>
      </c>
      <c r="G117" s="217">
        <f t="shared" ref="G117:G122" si="252">F117/E117</f>
        <v>0</v>
      </c>
      <c r="H117" s="147">
        <f>H118</f>
        <v>0</v>
      </c>
      <c r="I117" s="147">
        <f>I118</f>
        <v>0</v>
      </c>
      <c r="J117" s="217" t="e">
        <f t="shared" ref="J117:J122" si="253">I117/H117</f>
        <v>#DIV/0!</v>
      </c>
      <c r="K117" s="147">
        <f>K118</f>
        <v>0</v>
      </c>
      <c r="L117" s="147">
        <f>L118</f>
        <v>0</v>
      </c>
      <c r="M117" s="217" t="e">
        <f t="shared" ref="M117:M122" si="254">L117/K117</f>
        <v>#DIV/0!</v>
      </c>
      <c r="N117" s="147">
        <f>N118</f>
        <v>0</v>
      </c>
      <c r="O117" s="147">
        <f>O118</f>
        <v>0</v>
      </c>
      <c r="P117" s="217" t="e">
        <f t="shared" ref="P117:P122" si="255">O117/N117</f>
        <v>#DIV/0!</v>
      </c>
      <c r="Q117" s="147">
        <f>Q118</f>
        <v>0</v>
      </c>
      <c r="R117" s="147">
        <f>R118</f>
        <v>0</v>
      </c>
      <c r="S117" s="217" t="e">
        <f t="shared" ref="S117:S122" si="256">R117/Q117</f>
        <v>#DIV/0!</v>
      </c>
      <c r="T117" s="147">
        <f>T118</f>
        <v>0</v>
      </c>
      <c r="U117" s="147">
        <f>U118</f>
        <v>0</v>
      </c>
      <c r="V117" s="217" t="e">
        <f t="shared" ref="V117:V122" si="257">U117/T117</f>
        <v>#DIV/0!</v>
      </c>
      <c r="W117" s="147">
        <f>W118</f>
        <v>0</v>
      </c>
      <c r="X117" s="147">
        <f>X118</f>
        <v>0</v>
      </c>
      <c r="Y117" s="217" t="e">
        <f t="shared" ref="Y117:Y122" si="258">X117/W117</f>
        <v>#DIV/0!</v>
      </c>
      <c r="Z117" s="147">
        <f>Z118</f>
        <v>0</v>
      </c>
      <c r="AA117" s="147">
        <f>AA118</f>
        <v>0</v>
      </c>
      <c r="AB117" s="217" t="e">
        <f t="shared" ref="AB117:AB122" si="259">AA117/Z117</f>
        <v>#DIV/0!</v>
      </c>
      <c r="AC117" s="147">
        <f>AC118</f>
        <v>0</v>
      </c>
      <c r="AD117" s="147">
        <f>AD118</f>
        <v>0</v>
      </c>
      <c r="AE117" s="217" t="e">
        <f t="shared" ref="AE117:AE122" si="260">AD117/AC117</f>
        <v>#DIV/0!</v>
      </c>
      <c r="AF117" s="147">
        <f>AF118</f>
        <v>0</v>
      </c>
      <c r="AG117" s="147">
        <f>AG118</f>
        <v>0</v>
      </c>
      <c r="AH117" s="217" t="e">
        <f t="shared" ref="AH117:AH122" si="261">AG117/AF117</f>
        <v>#DIV/0!</v>
      </c>
      <c r="AI117" s="147">
        <f>AI118</f>
        <v>1160.5</v>
      </c>
      <c r="AJ117" s="147">
        <f>AJ118</f>
        <v>0</v>
      </c>
      <c r="AK117" s="217">
        <f t="shared" ref="AK117:AK122" si="262">AJ117/AI117</f>
        <v>0</v>
      </c>
      <c r="AL117" s="147">
        <f>AL118</f>
        <v>0</v>
      </c>
      <c r="AM117" s="147">
        <f>AM118</f>
        <v>0</v>
      </c>
      <c r="AN117" s="217" t="e">
        <f t="shared" ref="AN117:AN122" si="263">AM117/AL117</f>
        <v>#DIV/0!</v>
      </c>
      <c r="AO117" s="147">
        <f>AO118</f>
        <v>0</v>
      </c>
      <c r="AP117" s="147">
        <f>AP118</f>
        <v>0</v>
      </c>
      <c r="AQ117" s="217" t="e">
        <f t="shared" ref="AQ117:AQ122" si="264">AP117/AO117</f>
        <v>#DIV/0!</v>
      </c>
      <c r="AR117" s="277"/>
    </row>
    <row r="118" spans="1:44" ht="27.75" customHeight="1" x14ac:dyDescent="0.25">
      <c r="A118" s="275"/>
      <c r="B118" s="276"/>
      <c r="C118" s="276"/>
      <c r="D118" s="165" t="s">
        <v>43</v>
      </c>
      <c r="E118" s="145">
        <f t="shared" ref="E118" si="265">H118+K118+N118+Q118+T118+W118+Z118+AC118+AF118+AI118+AL118+AO118</f>
        <v>1160.5</v>
      </c>
      <c r="F118" s="145">
        <f t="shared" ref="F118" si="266">I118+L118+O118+R118+U118+X118+AA118+AD118+AG118+AJ118+AM118+AP118</f>
        <v>0</v>
      </c>
      <c r="G118" s="217">
        <f t="shared" si="252"/>
        <v>0</v>
      </c>
      <c r="H118" s="145"/>
      <c r="I118" s="145"/>
      <c r="J118" s="217" t="e">
        <f t="shared" si="253"/>
        <v>#DIV/0!</v>
      </c>
      <c r="K118" s="145"/>
      <c r="L118" s="145"/>
      <c r="M118" s="217" t="e">
        <f t="shared" si="254"/>
        <v>#DIV/0!</v>
      </c>
      <c r="N118" s="145"/>
      <c r="O118" s="145"/>
      <c r="P118" s="217" t="e">
        <f t="shared" si="255"/>
        <v>#DIV/0!</v>
      </c>
      <c r="Q118" s="145"/>
      <c r="R118" s="145"/>
      <c r="S118" s="217" t="e">
        <f t="shared" si="256"/>
        <v>#DIV/0!</v>
      </c>
      <c r="T118" s="145"/>
      <c r="U118" s="145"/>
      <c r="V118" s="217" t="e">
        <f t="shared" si="257"/>
        <v>#DIV/0!</v>
      </c>
      <c r="W118" s="145"/>
      <c r="X118" s="145"/>
      <c r="Y118" s="217" t="e">
        <f t="shared" si="258"/>
        <v>#DIV/0!</v>
      </c>
      <c r="Z118" s="145"/>
      <c r="AA118" s="145"/>
      <c r="AB118" s="217" t="e">
        <f t="shared" si="259"/>
        <v>#DIV/0!</v>
      </c>
      <c r="AC118" s="145"/>
      <c r="AD118" s="145"/>
      <c r="AE118" s="217" t="e">
        <f t="shared" si="260"/>
        <v>#DIV/0!</v>
      </c>
      <c r="AF118" s="145"/>
      <c r="AG118" s="145"/>
      <c r="AH118" s="217" t="e">
        <f t="shared" si="261"/>
        <v>#DIV/0!</v>
      </c>
      <c r="AI118" s="145">
        <v>1160.5</v>
      </c>
      <c r="AJ118" s="145"/>
      <c r="AK118" s="217">
        <f t="shared" si="262"/>
        <v>0</v>
      </c>
      <c r="AL118" s="145"/>
      <c r="AM118" s="145"/>
      <c r="AN118" s="217" t="e">
        <f t="shared" si="263"/>
        <v>#DIV/0!</v>
      </c>
      <c r="AO118" s="145"/>
      <c r="AP118" s="145"/>
      <c r="AQ118" s="217" t="e">
        <f t="shared" si="264"/>
        <v>#DIV/0!</v>
      </c>
      <c r="AR118" s="277"/>
    </row>
    <row r="119" spans="1:44" ht="28.5" customHeight="1" x14ac:dyDescent="0.25">
      <c r="A119" s="275" t="s">
        <v>417</v>
      </c>
      <c r="B119" s="276" t="s">
        <v>429</v>
      </c>
      <c r="C119" s="276" t="s">
        <v>428</v>
      </c>
      <c r="D119" s="149" t="s">
        <v>41</v>
      </c>
      <c r="E119" s="147">
        <f>E120</f>
        <v>1116</v>
      </c>
      <c r="F119" s="147">
        <f>F120</f>
        <v>0</v>
      </c>
      <c r="G119" s="217">
        <f t="shared" si="252"/>
        <v>0</v>
      </c>
      <c r="H119" s="147">
        <f>H120</f>
        <v>0</v>
      </c>
      <c r="I119" s="147">
        <f>I120</f>
        <v>0</v>
      </c>
      <c r="J119" s="217" t="e">
        <f t="shared" si="253"/>
        <v>#DIV/0!</v>
      </c>
      <c r="K119" s="147">
        <f>K120</f>
        <v>0</v>
      </c>
      <c r="L119" s="147">
        <f>L120</f>
        <v>0</v>
      </c>
      <c r="M119" s="217" t="e">
        <f t="shared" si="254"/>
        <v>#DIV/0!</v>
      </c>
      <c r="N119" s="147">
        <f>N120</f>
        <v>0</v>
      </c>
      <c r="O119" s="147">
        <f>O120</f>
        <v>0</v>
      </c>
      <c r="P119" s="217" t="e">
        <f t="shared" si="255"/>
        <v>#DIV/0!</v>
      </c>
      <c r="Q119" s="147">
        <f>Q120</f>
        <v>0</v>
      </c>
      <c r="R119" s="147">
        <f>R120</f>
        <v>0</v>
      </c>
      <c r="S119" s="217" t="e">
        <f t="shared" si="256"/>
        <v>#DIV/0!</v>
      </c>
      <c r="T119" s="147">
        <f>T120</f>
        <v>0</v>
      </c>
      <c r="U119" s="147">
        <f>U120</f>
        <v>0</v>
      </c>
      <c r="V119" s="217" t="e">
        <f t="shared" si="257"/>
        <v>#DIV/0!</v>
      </c>
      <c r="W119" s="147">
        <f>W120</f>
        <v>0</v>
      </c>
      <c r="X119" s="147">
        <f>X120</f>
        <v>0</v>
      </c>
      <c r="Y119" s="217" t="e">
        <f t="shared" si="258"/>
        <v>#DIV/0!</v>
      </c>
      <c r="Z119" s="147">
        <f>Z120</f>
        <v>0</v>
      </c>
      <c r="AA119" s="147">
        <f>AA120</f>
        <v>0</v>
      </c>
      <c r="AB119" s="217" t="e">
        <f t="shared" si="259"/>
        <v>#DIV/0!</v>
      </c>
      <c r="AC119" s="147">
        <f>AC120</f>
        <v>0</v>
      </c>
      <c r="AD119" s="147">
        <f>AD120</f>
        <v>0</v>
      </c>
      <c r="AE119" s="217" t="e">
        <f t="shared" si="260"/>
        <v>#DIV/0!</v>
      </c>
      <c r="AF119" s="147">
        <f>AF120</f>
        <v>0</v>
      </c>
      <c r="AG119" s="147">
        <f>AG120</f>
        <v>0</v>
      </c>
      <c r="AH119" s="217" t="e">
        <f t="shared" si="261"/>
        <v>#DIV/0!</v>
      </c>
      <c r="AI119" s="147">
        <f>AI120</f>
        <v>0</v>
      </c>
      <c r="AJ119" s="147">
        <f>AJ120</f>
        <v>0</v>
      </c>
      <c r="AK119" s="217" t="e">
        <f t="shared" si="262"/>
        <v>#DIV/0!</v>
      </c>
      <c r="AL119" s="147">
        <f>AL120</f>
        <v>0</v>
      </c>
      <c r="AM119" s="147">
        <f>AM120</f>
        <v>0</v>
      </c>
      <c r="AN119" s="217" t="e">
        <f t="shared" si="263"/>
        <v>#DIV/0!</v>
      </c>
      <c r="AO119" s="147">
        <f>AO120</f>
        <v>1116</v>
      </c>
      <c r="AP119" s="147">
        <f>AP120</f>
        <v>0</v>
      </c>
      <c r="AQ119" s="217">
        <f t="shared" si="264"/>
        <v>0</v>
      </c>
      <c r="AR119" s="277"/>
    </row>
    <row r="120" spans="1:44" ht="28.5" customHeight="1" x14ac:dyDescent="0.25">
      <c r="A120" s="275"/>
      <c r="B120" s="276"/>
      <c r="C120" s="276"/>
      <c r="D120" s="165" t="s">
        <v>43</v>
      </c>
      <c r="E120" s="145">
        <f t="shared" ref="E120" si="267">H120+K120+N120+Q120+T120+W120+Z120+AC120+AF120+AI120+AL120+AO120</f>
        <v>1116</v>
      </c>
      <c r="F120" s="145">
        <f t="shared" ref="F120" si="268">I120+L120+O120+R120+U120+X120+AA120+AD120+AG120+AJ120+AM120+AP120</f>
        <v>0</v>
      </c>
      <c r="G120" s="217">
        <f t="shared" si="252"/>
        <v>0</v>
      </c>
      <c r="H120" s="145"/>
      <c r="I120" s="145"/>
      <c r="J120" s="217" t="e">
        <f t="shared" si="253"/>
        <v>#DIV/0!</v>
      </c>
      <c r="K120" s="145"/>
      <c r="L120" s="145"/>
      <c r="M120" s="217" t="e">
        <f t="shared" si="254"/>
        <v>#DIV/0!</v>
      </c>
      <c r="N120" s="145"/>
      <c r="O120" s="145"/>
      <c r="P120" s="217" t="e">
        <f t="shared" si="255"/>
        <v>#DIV/0!</v>
      </c>
      <c r="Q120" s="145"/>
      <c r="R120" s="145"/>
      <c r="S120" s="217" t="e">
        <f t="shared" si="256"/>
        <v>#DIV/0!</v>
      </c>
      <c r="T120" s="145"/>
      <c r="U120" s="145"/>
      <c r="V120" s="217" t="e">
        <f t="shared" si="257"/>
        <v>#DIV/0!</v>
      </c>
      <c r="W120" s="145"/>
      <c r="X120" s="145"/>
      <c r="Y120" s="217" t="e">
        <f t="shared" si="258"/>
        <v>#DIV/0!</v>
      </c>
      <c r="Z120" s="145"/>
      <c r="AA120" s="145"/>
      <c r="AB120" s="217" t="e">
        <f t="shared" si="259"/>
        <v>#DIV/0!</v>
      </c>
      <c r="AC120" s="145"/>
      <c r="AD120" s="145"/>
      <c r="AE120" s="217" t="e">
        <f t="shared" si="260"/>
        <v>#DIV/0!</v>
      </c>
      <c r="AF120" s="145"/>
      <c r="AG120" s="145"/>
      <c r="AH120" s="217" t="e">
        <f t="shared" si="261"/>
        <v>#DIV/0!</v>
      </c>
      <c r="AI120" s="145"/>
      <c r="AJ120" s="145"/>
      <c r="AK120" s="217" t="e">
        <f t="shared" si="262"/>
        <v>#DIV/0!</v>
      </c>
      <c r="AL120" s="145"/>
      <c r="AM120" s="145"/>
      <c r="AN120" s="217" t="e">
        <f t="shared" si="263"/>
        <v>#DIV/0!</v>
      </c>
      <c r="AO120" s="145">
        <v>1116</v>
      </c>
      <c r="AP120" s="145"/>
      <c r="AQ120" s="217">
        <f t="shared" si="264"/>
        <v>0</v>
      </c>
      <c r="AR120" s="277"/>
    </row>
    <row r="121" spans="1:44" ht="28.5" customHeight="1" x14ac:dyDescent="0.25">
      <c r="A121" s="275" t="s">
        <v>418</v>
      </c>
      <c r="B121" s="276" t="s">
        <v>430</v>
      </c>
      <c r="C121" s="276" t="s">
        <v>428</v>
      </c>
      <c r="D121" s="149" t="s">
        <v>41</v>
      </c>
      <c r="E121" s="147">
        <f>E122</f>
        <v>1389.8</v>
      </c>
      <c r="F121" s="147">
        <f>F122</f>
        <v>0</v>
      </c>
      <c r="G121" s="217">
        <f t="shared" si="252"/>
        <v>0</v>
      </c>
      <c r="H121" s="147">
        <f>H122</f>
        <v>0</v>
      </c>
      <c r="I121" s="147">
        <f>I122</f>
        <v>0</v>
      </c>
      <c r="J121" s="217" t="e">
        <f t="shared" si="253"/>
        <v>#DIV/0!</v>
      </c>
      <c r="K121" s="147">
        <f>K122</f>
        <v>0</v>
      </c>
      <c r="L121" s="147">
        <f>L122</f>
        <v>0</v>
      </c>
      <c r="M121" s="217" t="e">
        <f t="shared" si="254"/>
        <v>#DIV/0!</v>
      </c>
      <c r="N121" s="147">
        <f>N122</f>
        <v>0</v>
      </c>
      <c r="O121" s="147">
        <f>O122</f>
        <v>0</v>
      </c>
      <c r="P121" s="217" t="e">
        <f t="shared" si="255"/>
        <v>#DIV/0!</v>
      </c>
      <c r="Q121" s="147">
        <f>Q122</f>
        <v>0</v>
      </c>
      <c r="R121" s="147">
        <f>R122</f>
        <v>0</v>
      </c>
      <c r="S121" s="217" t="e">
        <f t="shared" si="256"/>
        <v>#DIV/0!</v>
      </c>
      <c r="T121" s="147">
        <f>T122</f>
        <v>0</v>
      </c>
      <c r="U121" s="147">
        <f>U122</f>
        <v>0</v>
      </c>
      <c r="V121" s="217" t="e">
        <f t="shared" si="257"/>
        <v>#DIV/0!</v>
      </c>
      <c r="W121" s="147">
        <f>W122</f>
        <v>0</v>
      </c>
      <c r="X121" s="147">
        <f>X122</f>
        <v>0</v>
      </c>
      <c r="Y121" s="217" t="e">
        <f t="shared" si="258"/>
        <v>#DIV/0!</v>
      </c>
      <c r="Z121" s="147">
        <f>Z122</f>
        <v>0</v>
      </c>
      <c r="AA121" s="147">
        <f>AA122</f>
        <v>0</v>
      </c>
      <c r="AB121" s="217" t="e">
        <f t="shared" si="259"/>
        <v>#DIV/0!</v>
      </c>
      <c r="AC121" s="147">
        <f>AC122</f>
        <v>0</v>
      </c>
      <c r="AD121" s="147">
        <f>AD122</f>
        <v>0</v>
      </c>
      <c r="AE121" s="217" t="e">
        <f t="shared" si="260"/>
        <v>#DIV/0!</v>
      </c>
      <c r="AF121" s="147">
        <f>AF122</f>
        <v>0</v>
      </c>
      <c r="AG121" s="147">
        <f>AG122</f>
        <v>0</v>
      </c>
      <c r="AH121" s="217" t="e">
        <f t="shared" si="261"/>
        <v>#DIV/0!</v>
      </c>
      <c r="AI121" s="147">
        <f>AI122</f>
        <v>0</v>
      </c>
      <c r="AJ121" s="147">
        <f>AJ122</f>
        <v>0</v>
      </c>
      <c r="AK121" s="217" t="e">
        <f t="shared" si="262"/>
        <v>#DIV/0!</v>
      </c>
      <c r="AL121" s="147">
        <f>AL122</f>
        <v>0</v>
      </c>
      <c r="AM121" s="147">
        <f>AM122</f>
        <v>0</v>
      </c>
      <c r="AN121" s="217" t="e">
        <f t="shared" si="263"/>
        <v>#DIV/0!</v>
      </c>
      <c r="AO121" s="147">
        <f>AO122</f>
        <v>1389.8</v>
      </c>
      <c r="AP121" s="147">
        <f>AP122</f>
        <v>0</v>
      </c>
      <c r="AQ121" s="217">
        <f t="shared" si="264"/>
        <v>0</v>
      </c>
      <c r="AR121" s="277"/>
    </row>
    <row r="122" spans="1:44" ht="28.5" customHeight="1" x14ac:dyDescent="0.25">
      <c r="A122" s="275"/>
      <c r="B122" s="276"/>
      <c r="C122" s="276"/>
      <c r="D122" s="165" t="s">
        <v>43</v>
      </c>
      <c r="E122" s="145">
        <f t="shared" ref="E122" si="269">H122+K122+N122+Q122+T122+W122+Z122+AC122+AF122+AI122+AL122+AO122</f>
        <v>1389.8</v>
      </c>
      <c r="F122" s="145">
        <f t="shared" ref="F122" si="270">I122+L122+O122+R122+U122+X122+AA122+AD122+AG122+AJ122+AM122+AP122</f>
        <v>0</v>
      </c>
      <c r="G122" s="217">
        <f t="shared" si="252"/>
        <v>0</v>
      </c>
      <c r="H122" s="145"/>
      <c r="I122" s="145"/>
      <c r="J122" s="217" t="e">
        <f t="shared" si="253"/>
        <v>#DIV/0!</v>
      </c>
      <c r="K122" s="145"/>
      <c r="L122" s="145"/>
      <c r="M122" s="217" t="e">
        <f t="shared" si="254"/>
        <v>#DIV/0!</v>
      </c>
      <c r="N122" s="145"/>
      <c r="O122" s="145"/>
      <c r="P122" s="217" t="e">
        <f t="shared" si="255"/>
        <v>#DIV/0!</v>
      </c>
      <c r="Q122" s="145"/>
      <c r="R122" s="145"/>
      <c r="S122" s="217" t="e">
        <f t="shared" si="256"/>
        <v>#DIV/0!</v>
      </c>
      <c r="T122" s="145"/>
      <c r="U122" s="145"/>
      <c r="V122" s="217" t="e">
        <f t="shared" si="257"/>
        <v>#DIV/0!</v>
      </c>
      <c r="W122" s="145"/>
      <c r="X122" s="145"/>
      <c r="Y122" s="217" t="e">
        <f t="shared" si="258"/>
        <v>#DIV/0!</v>
      </c>
      <c r="Z122" s="145"/>
      <c r="AA122" s="145"/>
      <c r="AB122" s="217" t="e">
        <f t="shared" si="259"/>
        <v>#DIV/0!</v>
      </c>
      <c r="AC122" s="145"/>
      <c r="AD122" s="145"/>
      <c r="AE122" s="217" t="e">
        <f t="shared" si="260"/>
        <v>#DIV/0!</v>
      </c>
      <c r="AF122" s="145"/>
      <c r="AG122" s="145"/>
      <c r="AH122" s="217" t="e">
        <f t="shared" si="261"/>
        <v>#DIV/0!</v>
      </c>
      <c r="AI122" s="145"/>
      <c r="AJ122" s="145"/>
      <c r="AK122" s="217" t="e">
        <f t="shared" si="262"/>
        <v>#DIV/0!</v>
      </c>
      <c r="AL122" s="145"/>
      <c r="AM122" s="145"/>
      <c r="AN122" s="217" t="e">
        <f t="shared" si="263"/>
        <v>#DIV/0!</v>
      </c>
      <c r="AO122" s="145">
        <v>1389.8</v>
      </c>
      <c r="AP122" s="145"/>
      <c r="AQ122" s="217">
        <f t="shared" si="264"/>
        <v>0</v>
      </c>
      <c r="AR122" s="277"/>
    </row>
    <row r="123" spans="1:44" ht="25.5" customHeight="1" x14ac:dyDescent="0.25">
      <c r="A123" s="275" t="s">
        <v>419</v>
      </c>
      <c r="B123" s="276" t="s">
        <v>431</v>
      </c>
      <c r="C123" s="276" t="s">
        <v>428</v>
      </c>
      <c r="D123" s="149" t="s">
        <v>41</v>
      </c>
      <c r="E123" s="147">
        <f>E124</f>
        <v>1896.5</v>
      </c>
      <c r="F123" s="147">
        <f>F124</f>
        <v>0</v>
      </c>
      <c r="G123" s="217">
        <f t="shared" si="237"/>
        <v>0</v>
      </c>
      <c r="H123" s="147">
        <f>H124</f>
        <v>0</v>
      </c>
      <c r="I123" s="147">
        <f>I124</f>
        <v>0</v>
      </c>
      <c r="J123" s="217" t="e">
        <f t="shared" si="238"/>
        <v>#DIV/0!</v>
      </c>
      <c r="K123" s="147">
        <f>K124</f>
        <v>0</v>
      </c>
      <c r="L123" s="147">
        <f>L124</f>
        <v>0</v>
      </c>
      <c r="M123" s="217" t="e">
        <f t="shared" si="239"/>
        <v>#DIV/0!</v>
      </c>
      <c r="N123" s="147">
        <f>N124</f>
        <v>0</v>
      </c>
      <c r="O123" s="147">
        <f>O124</f>
        <v>0</v>
      </c>
      <c r="P123" s="217" t="e">
        <f t="shared" si="240"/>
        <v>#DIV/0!</v>
      </c>
      <c r="Q123" s="147">
        <f>Q124</f>
        <v>0</v>
      </c>
      <c r="R123" s="147">
        <f>R124</f>
        <v>0</v>
      </c>
      <c r="S123" s="217" t="e">
        <f t="shared" si="241"/>
        <v>#DIV/0!</v>
      </c>
      <c r="T123" s="147">
        <f>T124</f>
        <v>0</v>
      </c>
      <c r="U123" s="147">
        <f>U124</f>
        <v>0</v>
      </c>
      <c r="V123" s="217" t="e">
        <f t="shared" si="242"/>
        <v>#DIV/0!</v>
      </c>
      <c r="W123" s="147">
        <f>W124</f>
        <v>0</v>
      </c>
      <c r="X123" s="147">
        <f>X124</f>
        <v>0</v>
      </c>
      <c r="Y123" s="217" t="e">
        <f t="shared" si="243"/>
        <v>#DIV/0!</v>
      </c>
      <c r="Z123" s="147">
        <f>Z124</f>
        <v>0</v>
      </c>
      <c r="AA123" s="147">
        <f>AA124</f>
        <v>0</v>
      </c>
      <c r="AB123" s="217" t="e">
        <f t="shared" si="244"/>
        <v>#DIV/0!</v>
      </c>
      <c r="AC123" s="147">
        <f>AC124</f>
        <v>0</v>
      </c>
      <c r="AD123" s="147">
        <f>AD124</f>
        <v>0</v>
      </c>
      <c r="AE123" s="217" t="e">
        <f t="shared" si="245"/>
        <v>#DIV/0!</v>
      </c>
      <c r="AF123" s="147">
        <f>AF124</f>
        <v>0</v>
      </c>
      <c r="AG123" s="147">
        <f>AG124</f>
        <v>0</v>
      </c>
      <c r="AH123" s="217" t="e">
        <f t="shared" si="246"/>
        <v>#DIV/0!</v>
      </c>
      <c r="AI123" s="147">
        <f>AI124</f>
        <v>0</v>
      </c>
      <c r="AJ123" s="147">
        <f>AJ124</f>
        <v>0</v>
      </c>
      <c r="AK123" s="217" t="e">
        <f t="shared" si="247"/>
        <v>#DIV/0!</v>
      </c>
      <c r="AL123" s="147">
        <f>AL124</f>
        <v>0</v>
      </c>
      <c r="AM123" s="147">
        <f>AM124</f>
        <v>0</v>
      </c>
      <c r="AN123" s="217" t="e">
        <f t="shared" si="248"/>
        <v>#DIV/0!</v>
      </c>
      <c r="AO123" s="229">
        <f>AO124</f>
        <v>1896.5</v>
      </c>
      <c r="AP123" s="147">
        <f>AP124</f>
        <v>0</v>
      </c>
      <c r="AQ123" s="217">
        <f t="shared" si="249"/>
        <v>0</v>
      </c>
      <c r="AR123" s="277"/>
    </row>
    <row r="124" spans="1:44" ht="25.5" customHeight="1" x14ac:dyDescent="0.25">
      <c r="A124" s="275"/>
      <c r="B124" s="276"/>
      <c r="C124" s="276"/>
      <c r="D124" s="165" t="s">
        <v>43</v>
      </c>
      <c r="E124" s="145">
        <f t="shared" ref="E124" si="271">H124+K124+N124+Q124+T124+W124+Z124+AC124+AF124+AI124+AL124+AO124</f>
        <v>1896.5</v>
      </c>
      <c r="F124" s="145">
        <f t="shared" ref="F124" si="272">I124+L124+O124+R124+U124+X124+AA124+AD124+AG124+AJ124+AM124+AP124</f>
        <v>0</v>
      </c>
      <c r="G124" s="217">
        <f t="shared" si="237"/>
        <v>0</v>
      </c>
      <c r="H124" s="145"/>
      <c r="I124" s="145"/>
      <c r="J124" s="217" t="e">
        <f t="shared" si="238"/>
        <v>#DIV/0!</v>
      </c>
      <c r="K124" s="145"/>
      <c r="L124" s="145"/>
      <c r="M124" s="217" t="e">
        <f t="shared" si="239"/>
        <v>#DIV/0!</v>
      </c>
      <c r="N124" s="145"/>
      <c r="O124" s="145"/>
      <c r="P124" s="217" t="e">
        <f t="shared" si="240"/>
        <v>#DIV/0!</v>
      </c>
      <c r="Q124" s="145"/>
      <c r="R124" s="145"/>
      <c r="S124" s="217" t="e">
        <f t="shared" si="241"/>
        <v>#DIV/0!</v>
      </c>
      <c r="T124" s="145"/>
      <c r="U124" s="145"/>
      <c r="V124" s="217" t="e">
        <f t="shared" si="242"/>
        <v>#DIV/0!</v>
      </c>
      <c r="W124" s="145"/>
      <c r="X124" s="145"/>
      <c r="Y124" s="217" t="e">
        <f t="shared" si="243"/>
        <v>#DIV/0!</v>
      </c>
      <c r="Z124" s="145"/>
      <c r="AA124" s="145"/>
      <c r="AB124" s="217" t="e">
        <f t="shared" si="244"/>
        <v>#DIV/0!</v>
      </c>
      <c r="AC124" s="145"/>
      <c r="AD124" s="145"/>
      <c r="AE124" s="217" t="e">
        <f t="shared" si="245"/>
        <v>#DIV/0!</v>
      </c>
      <c r="AF124" s="145"/>
      <c r="AG124" s="145"/>
      <c r="AH124" s="217" t="e">
        <f t="shared" si="246"/>
        <v>#DIV/0!</v>
      </c>
      <c r="AI124" s="145"/>
      <c r="AJ124" s="145"/>
      <c r="AK124" s="217" t="e">
        <f t="shared" si="247"/>
        <v>#DIV/0!</v>
      </c>
      <c r="AL124" s="145"/>
      <c r="AM124" s="145"/>
      <c r="AN124" s="217" t="e">
        <f t="shared" si="248"/>
        <v>#DIV/0!</v>
      </c>
      <c r="AO124" s="230">
        <f>2155-258.5</f>
        <v>1896.5</v>
      </c>
      <c r="AP124" s="145"/>
      <c r="AQ124" s="217">
        <f t="shared" si="249"/>
        <v>0</v>
      </c>
      <c r="AR124" s="277"/>
    </row>
    <row r="125" spans="1:44" ht="24.75" customHeight="1" x14ac:dyDescent="0.25">
      <c r="A125" s="275" t="s">
        <v>420</v>
      </c>
      <c r="B125" s="276" t="s">
        <v>432</v>
      </c>
      <c r="C125" s="276" t="s">
        <v>428</v>
      </c>
      <c r="D125" s="149" t="s">
        <v>41</v>
      </c>
      <c r="E125" s="147">
        <f>E126</f>
        <v>3281.3</v>
      </c>
      <c r="F125" s="147">
        <f>F126</f>
        <v>0</v>
      </c>
      <c r="G125" s="217">
        <f t="shared" si="237"/>
        <v>0</v>
      </c>
      <c r="H125" s="147">
        <f>H126</f>
        <v>0</v>
      </c>
      <c r="I125" s="147">
        <f>I126</f>
        <v>0</v>
      </c>
      <c r="J125" s="217" t="e">
        <f t="shared" si="238"/>
        <v>#DIV/0!</v>
      </c>
      <c r="K125" s="147">
        <f>K126</f>
        <v>0</v>
      </c>
      <c r="L125" s="147">
        <f>L126</f>
        <v>0</v>
      </c>
      <c r="M125" s="217" t="e">
        <f t="shared" si="239"/>
        <v>#DIV/0!</v>
      </c>
      <c r="N125" s="147">
        <f>N126</f>
        <v>0</v>
      </c>
      <c r="O125" s="147">
        <f>O126</f>
        <v>0</v>
      </c>
      <c r="P125" s="217" t="e">
        <f t="shared" si="240"/>
        <v>#DIV/0!</v>
      </c>
      <c r="Q125" s="147">
        <f>Q126</f>
        <v>0</v>
      </c>
      <c r="R125" s="147">
        <f>R126</f>
        <v>0</v>
      </c>
      <c r="S125" s="217" t="e">
        <f t="shared" si="241"/>
        <v>#DIV/0!</v>
      </c>
      <c r="T125" s="147">
        <f>T126</f>
        <v>0</v>
      </c>
      <c r="U125" s="147">
        <f>U126</f>
        <v>0</v>
      </c>
      <c r="V125" s="217" t="e">
        <f t="shared" si="242"/>
        <v>#DIV/0!</v>
      </c>
      <c r="W125" s="147">
        <f>W126</f>
        <v>0</v>
      </c>
      <c r="X125" s="147">
        <f>X126</f>
        <v>0</v>
      </c>
      <c r="Y125" s="217" t="e">
        <f t="shared" si="243"/>
        <v>#DIV/0!</v>
      </c>
      <c r="Z125" s="147">
        <f>Z126</f>
        <v>0</v>
      </c>
      <c r="AA125" s="147">
        <f>AA126</f>
        <v>0</v>
      </c>
      <c r="AB125" s="217" t="e">
        <f t="shared" si="244"/>
        <v>#DIV/0!</v>
      </c>
      <c r="AC125" s="147">
        <f>AC126</f>
        <v>0</v>
      </c>
      <c r="AD125" s="147">
        <f>AD126</f>
        <v>0</v>
      </c>
      <c r="AE125" s="217" t="e">
        <f t="shared" si="245"/>
        <v>#DIV/0!</v>
      </c>
      <c r="AF125" s="147">
        <f>AF126</f>
        <v>0</v>
      </c>
      <c r="AG125" s="147">
        <f>AG126</f>
        <v>0</v>
      </c>
      <c r="AH125" s="217" t="e">
        <f t="shared" si="246"/>
        <v>#DIV/0!</v>
      </c>
      <c r="AI125" s="147">
        <f>AI126</f>
        <v>0</v>
      </c>
      <c r="AJ125" s="147">
        <f>AJ126</f>
        <v>0</v>
      </c>
      <c r="AK125" s="217" t="e">
        <f t="shared" si="247"/>
        <v>#DIV/0!</v>
      </c>
      <c r="AL125" s="147">
        <f>AL126</f>
        <v>0</v>
      </c>
      <c r="AM125" s="147">
        <f>AM126</f>
        <v>0</v>
      </c>
      <c r="AN125" s="217" t="e">
        <f t="shared" si="248"/>
        <v>#DIV/0!</v>
      </c>
      <c r="AO125" s="147">
        <f>AO126</f>
        <v>3281.3</v>
      </c>
      <c r="AP125" s="147">
        <f>AP126</f>
        <v>0</v>
      </c>
      <c r="AQ125" s="217">
        <f t="shared" si="249"/>
        <v>0</v>
      </c>
      <c r="AR125" s="277"/>
    </row>
    <row r="126" spans="1:44" ht="24.75" customHeight="1" x14ac:dyDescent="0.25">
      <c r="A126" s="275"/>
      <c r="B126" s="276"/>
      <c r="C126" s="276"/>
      <c r="D126" s="165" t="s">
        <v>43</v>
      </c>
      <c r="E126" s="145">
        <f t="shared" ref="E126" si="273">H126+K126+N126+Q126+T126+W126+Z126+AC126+AF126+AI126+AL126+AO126</f>
        <v>3281.3</v>
      </c>
      <c r="F126" s="145">
        <f t="shared" ref="F126" si="274">I126+L126+O126+R126+U126+X126+AA126+AD126+AG126+AJ126+AM126+AP126</f>
        <v>0</v>
      </c>
      <c r="G126" s="217">
        <f t="shared" si="237"/>
        <v>0</v>
      </c>
      <c r="H126" s="145"/>
      <c r="I126" s="145"/>
      <c r="J126" s="217" t="e">
        <f t="shared" si="238"/>
        <v>#DIV/0!</v>
      </c>
      <c r="K126" s="145"/>
      <c r="L126" s="145"/>
      <c r="M126" s="217" t="e">
        <f t="shared" si="239"/>
        <v>#DIV/0!</v>
      </c>
      <c r="N126" s="145"/>
      <c r="O126" s="145"/>
      <c r="P126" s="217" t="e">
        <f t="shared" si="240"/>
        <v>#DIV/0!</v>
      </c>
      <c r="Q126" s="145"/>
      <c r="R126" s="145"/>
      <c r="S126" s="217" t="e">
        <f t="shared" si="241"/>
        <v>#DIV/0!</v>
      </c>
      <c r="T126" s="145"/>
      <c r="U126" s="145"/>
      <c r="V126" s="217" t="e">
        <f t="shared" si="242"/>
        <v>#DIV/0!</v>
      </c>
      <c r="W126" s="145"/>
      <c r="X126" s="145"/>
      <c r="Y126" s="217" t="e">
        <f t="shared" si="243"/>
        <v>#DIV/0!</v>
      </c>
      <c r="Z126" s="145"/>
      <c r="AA126" s="145"/>
      <c r="AB126" s="217" t="e">
        <f t="shared" si="244"/>
        <v>#DIV/0!</v>
      </c>
      <c r="AC126" s="145"/>
      <c r="AD126" s="145"/>
      <c r="AE126" s="217" t="e">
        <f t="shared" si="245"/>
        <v>#DIV/0!</v>
      </c>
      <c r="AF126" s="145"/>
      <c r="AG126" s="145"/>
      <c r="AH126" s="217" t="e">
        <f t="shared" si="246"/>
        <v>#DIV/0!</v>
      </c>
      <c r="AI126" s="145"/>
      <c r="AJ126" s="145"/>
      <c r="AK126" s="217" t="e">
        <f t="shared" si="247"/>
        <v>#DIV/0!</v>
      </c>
      <c r="AL126" s="145"/>
      <c r="AM126" s="145"/>
      <c r="AN126" s="217" t="e">
        <f t="shared" si="248"/>
        <v>#DIV/0!</v>
      </c>
      <c r="AO126" s="145">
        <f>3398-116.7</f>
        <v>3281.3</v>
      </c>
      <c r="AP126" s="145"/>
      <c r="AQ126" s="217">
        <f t="shared" si="249"/>
        <v>0</v>
      </c>
      <c r="AR126" s="277"/>
    </row>
    <row r="127" spans="1:44" ht="24" customHeight="1" x14ac:dyDescent="0.25">
      <c r="A127" s="275" t="s">
        <v>421</v>
      </c>
      <c r="B127" s="276" t="s">
        <v>433</v>
      </c>
      <c r="C127" s="276" t="s">
        <v>428</v>
      </c>
      <c r="D127" s="149" t="s">
        <v>41</v>
      </c>
      <c r="E127" s="147">
        <f>E128</f>
        <v>3298.9</v>
      </c>
      <c r="F127" s="147">
        <f>F128</f>
        <v>0</v>
      </c>
      <c r="G127" s="217">
        <f t="shared" ref="G127:G130" si="275">F127/E127</f>
        <v>0</v>
      </c>
      <c r="H127" s="147">
        <f>H128</f>
        <v>0</v>
      </c>
      <c r="I127" s="147">
        <f>I128</f>
        <v>0</v>
      </c>
      <c r="J127" s="217" t="e">
        <f t="shared" ref="J127:J130" si="276">I127/H127</f>
        <v>#DIV/0!</v>
      </c>
      <c r="K127" s="147">
        <f>K128</f>
        <v>0</v>
      </c>
      <c r="L127" s="147">
        <f>L128</f>
        <v>0</v>
      </c>
      <c r="M127" s="217" t="e">
        <f t="shared" ref="M127:M130" si="277">L127/K127</f>
        <v>#DIV/0!</v>
      </c>
      <c r="N127" s="147">
        <f>N128</f>
        <v>0</v>
      </c>
      <c r="O127" s="147">
        <f>O128</f>
        <v>0</v>
      </c>
      <c r="P127" s="217" t="e">
        <f t="shared" ref="P127:P130" si="278">O127/N127</f>
        <v>#DIV/0!</v>
      </c>
      <c r="Q127" s="147">
        <f>Q128</f>
        <v>0</v>
      </c>
      <c r="R127" s="147">
        <f>R128</f>
        <v>0</v>
      </c>
      <c r="S127" s="217" t="e">
        <f t="shared" ref="S127:S130" si="279">R127/Q127</f>
        <v>#DIV/0!</v>
      </c>
      <c r="T127" s="147">
        <f>T128</f>
        <v>0</v>
      </c>
      <c r="U127" s="147">
        <f>U128</f>
        <v>0</v>
      </c>
      <c r="V127" s="217" t="e">
        <f t="shared" ref="V127:V130" si="280">U127/T127</f>
        <v>#DIV/0!</v>
      </c>
      <c r="W127" s="147">
        <f>W128</f>
        <v>0</v>
      </c>
      <c r="X127" s="147">
        <f>X128</f>
        <v>0</v>
      </c>
      <c r="Y127" s="217" t="e">
        <f t="shared" ref="Y127:Y130" si="281">X127/W127</f>
        <v>#DIV/0!</v>
      </c>
      <c r="Z127" s="147">
        <f>Z128</f>
        <v>0</v>
      </c>
      <c r="AA127" s="147">
        <f>AA128</f>
        <v>0</v>
      </c>
      <c r="AB127" s="217" t="e">
        <f t="shared" ref="AB127:AB130" si="282">AA127/Z127</f>
        <v>#DIV/0!</v>
      </c>
      <c r="AC127" s="147">
        <f>AC128</f>
        <v>0</v>
      </c>
      <c r="AD127" s="147">
        <f>AD128</f>
        <v>0</v>
      </c>
      <c r="AE127" s="217" t="e">
        <f t="shared" ref="AE127:AE130" si="283">AD127/AC127</f>
        <v>#DIV/0!</v>
      </c>
      <c r="AF127" s="147">
        <f>AF128</f>
        <v>0</v>
      </c>
      <c r="AG127" s="147">
        <f>AG128</f>
        <v>0</v>
      </c>
      <c r="AH127" s="217" t="e">
        <f t="shared" ref="AH127:AH130" si="284">AG127/AF127</f>
        <v>#DIV/0!</v>
      </c>
      <c r="AI127" s="147">
        <f>AI128</f>
        <v>0</v>
      </c>
      <c r="AJ127" s="147">
        <f>AJ128</f>
        <v>0</v>
      </c>
      <c r="AK127" s="217" t="e">
        <f t="shared" ref="AK127:AK130" si="285">AJ127/AI127</f>
        <v>#DIV/0!</v>
      </c>
      <c r="AL127" s="147">
        <f>AL128</f>
        <v>0</v>
      </c>
      <c r="AM127" s="147">
        <f>AM128</f>
        <v>0</v>
      </c>
      <c r="AN127" s="217" t="e">
        <f t="shared" ref="AN127:AN130" si="286">AM127/AL127</f>
        <v>#DIV/0!</v>
      </c>
      <c r="AO127" s="147">
        <f>AO128</f>
        <v>3298.9</v>
      </c>
      <c r="AP127" s="147">
        <f>AP128</f>
        <v>0</v>
      </c>
      <c r="AQ127" s="217">
        <f t="shared" ref="AQ127:AQ130" si="287">AP127/AO127</f>
        <v>0</v>
      </c>
      <c r="AR127" s="277"/>
    </row>
    <row r="128" spans="1:44" ht="24" customHeight="1" x14ac:dyDescent="0.25">
      <c r="A128" s="275"/>
      <c r="B128" s="276"/>
      <c r="C128" s="276"/>
      <c r="D128" s="165" t="s">
        <v>43</v>
      </c>
      <c r="E128" s="145">
        <f t="shared" ref="E128" si="288">H128+K128+N128+Q128+T128+W128+Z128+AC128+AF128+AI128+AL128+AO128</f>
        <v>3298.9</v>
      </c>
      <c r="F128" s="145">
        <f t="shared" ref="F128" si="289">I128+L128+O128+R128+U128+X128+AA128+AD128+AG128+AJ128+AM128+AP128</f>
        <v>0</v>
      </c>
      <c r="G128" s="217">
        <f t="shared" si="275"/>
        <v>0</v>
      </c>
      <c r="H128" s="145"/>
      <c r="I128" s="145"/>
      <c r="J128" s="217" t="e">
        <f t="shared" si="276"/>
        <v>#DIV/0!</v>
      </c>
      <c r="K128" s="145"/>
      <c r="L128" s="145"/>
      <c r="M128" s="217" t="e">
        <f t="shared" si="277"/>
        <v>#DIV/0!</v>
      </c>
      <c r="N128" s="145"/>
      <c r="O128" s="145"/>
      <c r="P128" s="217" t="e">
        <f t="shared" si="278"/>
        <v>#DIV/0!</v>
      </c>
      <c r="Q128" s="145"/>
      <c r="R128" s="145"/>
      <c r="S128" s="217" t="e">
        <f t="shared" si="279"/>
        <v>#DIV/0!</v>
      </c>
      <c r="T128" s="145"/>
      <c r="U128" s="145"/>
      <c r="V128" s="217" t="e">
        <f t="shared" si="280"/>
        <v>#DIV/0!</v>
      </c>
      <c r="W128" s="145"/>
      <c r="X128" s="145"/>
      <c r="Y128" s="217" t="e">
        <f t="shared" si="281"/>
        <v>#DIV/0!</v>
      </c>
      <c r="Z128" s="145"/>
      <c r="AA128" s="145"/>
      <c r="AB128" s="217" t="e">
        <f t="shared" si="282"/>
        <v>#DIV/0!</v>
      </c>
      <c r="AC128" s="145"/>
      <c r="AD128" s="145"/>
      <c r="AE128" s="217" t="e">
        <f t="shared" si="283"/>
        <v>#DIV/0!</v>
      </c>
      <c r="AF128" s="145"/>
      <c r="AG128" s="145"/>
      <c r="AH128" s="217" t="e">
        <f t="shared" si="284"/>
        <v>#DIV/0!</v>
      </c>
      <c r="AI128" s="145"/>
      <c r="AJ128" s="145"/>
      <c r="AK128" s="217" t="e">
        <f t="shared" si="285"/>
        <v>#DIV/0!</v>
      </c>
      <c r="AL128" s="145"/>
      <c r="AM128" s="145"/>
      <c r="AN128" s="217" t="e">
        <f t="shared" si="286"/>
        <v>#DIV/0!</v>
      </c>
      <c r="AO128" s="145">
        <f>3397.9-99</f>
        <v>3298.9</v>
      </c>
      <c r="AP128" s="145"/>
      <c r="AQ128" s="217">
        <f t="shared" si="287"/>
        <v>0</v>
      </c>
      <c r="AR128" s="277"/>
    </row>
    <row r="129" spans="1:44" ht="24.75" customHeight="1" x14ac:dyDescent="0.25">
      <c r="A129" s="275" t="s">
        <v>422</v>
      </c>
      <c r="B129" s="276" t="s">
        <v>434</v>
      </c>
      <c r="C129" s="276" t="s">
        <v>428</v>
      </c>
      <c r="D129" s="149" t="s">
        <v>41</v>
      </c>
      <c r="E129" s="147">
        <f>E130</f>
        <v>3976.4</v>
      </c>
      <c r="F129" s="147">
        <f>F130</f>
        <v>2088.8000000000002</v>
      </c>
      <c r="G129" s="217">
        <f t="shared" si="275"/>
        <v>0.5252992656674379</v>
      </c>
      <c r="H129" s="147">
        <f>H130</f>
        <v>0</v>
      </c>
      <c r="I129" s="147">
        <f>I130</f>
        <v>0</v>
      </c>
      <c r="J129" s="217" t="e">
        <f t="shared" si="276"/>
        <v>#DIV/0!</v>
      </c>
      <c r="K129" s="147">
        <f>K130</f>
        <v>0</v>
      </c>
      <c r="L129" s="147">
        <f>L130</f>
        <v>0</v>
      </c>
      <c r="M129" s="217" t="e">
        <f t="shared" si="277"/>
        <v>#DIV/0!</v>
      </c>
      <c r="N129" s="147">
        <f>N130</f>
        <v>0</v>
      </c>
      <c r="O129" s="147">
        <f>O130</f>
        <v>0</v>
      </c>
      <c r="P129" s="217" t="e">
        <f t="shared" si="278"/>
        <v>#DIV/0!</v>
      </c>
      <c r="Q129" s="147">
        <f>Q130</f>
        <v>0</v>
      </c>
      <c r="R129" s="147">
        <f>R130</f>
        <v>0</v>
      </c>
      <c r="S129" s="217" t="e">
        <f t="shared" si="279"/>
        <v>#DIV/0!</v>
      </c>
      <c r="T129" s="147">
        <f>T130</f>
        <v>0</v>
      </c>
      <c r="U129" s="147">
        <f>U130</f>
        <v>0</v>
      </c>
      <c r="V129" s="217" t="e">
        <f t="shared" si="280"/>
        <v>#DIV/0!</v>
      </c>
      <c r="W129" s="147">
        <f>W130</f>
        <v>2088.8000000000002</v>
      </c>
      <c r="X129" s="147">
        <f>X130</f>
        <v>2088.8000000000002</v>
      </c>
      <c r="Y129" s="217">
        <f t="shared" si="281"/>
        <v>1</v>
      </c>
      <c r="Z129" s="147">
        <f>Z130</f>
        <v>0</v>
      </c>
      <c r="AA129" s="147">
        <f>AA130</f>
        <v>0</v>
      </c>
      <c r="AB129" s="217" t="e">
        <f t="shared" si="282"/>
        <v>#DIV/0!</v>
      </c>
      <c r="AC129" s="147">
        <f>AC130</f>
        <v>0</v>
      </c>
      <c r="AD129" s="147">
        <f>AD130</f>
        <v>0</v>
      </c>
      <c r="AE129" s="217" t="e">
        <f t="shared" si="283"/>
        <v>#DIV/0!</v>
      </c>
      <c r="AF129" s="147">
        <f>AF130</f>
        <v>0</v>
      </c>
      <c r="AG129" s="147">
        <f>AG130</f>
        <v>0</v>
      </c>
      <c r="AH129" s="217" t="e">
        <f t="shared" si="284"/>
        <v>#DIV/0!</v>
      </c>
      <c r="AI129" s="147">
        <f>AI130</f>
        <v>0</v>
      </c>
      <c r="AJ129" s="147">
        <f>AJ130</f>
        <v>0</v>
      </c>
      <c r="AK129" s="217" t="e">
        <f t="shared" si="285"/>
        <v>#DIV/0!</v>
      </c>
      <c r="AL129" s="147">
        <f>AL130</f>
        <v>0</v>
      </c>
      <c r="AM129" s="147">
        <f>AM130</f>
        <v>0</v>
      </c>
      <c r="AN129" s="217" t="e">
        <f t="shared" si="286"/>
        <v>#DIV/0!</v>
      </c>
      <c r="AO129" s="147">
        <f>AO130</f>
        <v>1887.6</v>
      </c>
      <c r="AP129" s="147">
        <f>AP130</f>
        <v>0</v>
      </c>
      <c r="AQ129" s="217">
        <f t="shared" si="287"/>
        <v>0</v>
      </c>
      <c r="AR129" s="277"/>
    </row>
    <row r="130" spans="1:44" ht="24.75" customHeight="1" x14ac:dyDescent="0.25">
      <c r="A130" s="275"/>
      <c r="B130" s="276"/>
      <c r="C130" s="276"/>
      <c r="D130" s="165" t="s">
        <v>43</v>
      </c>
      <c r="E130" s="145">
        <f t="shared" ref="E130" si="290">H130+K130+N130+Q130+T130+W130+Z130+AC130+AF130+AI130+AL130+AO130</f>
        <v>3976.4</v>
      </c>
      <c r="F130" s="145">
        <f t="shared" ref="F130" si="291">I130+L130+O130+R130+U130+X130+AA130+AD130+AG130+AJ130+AM130+AP130</f>
        <v>2088.8000000000002</v>
      </c>
      <c r="G130" s="217">
        <f t="shared" si="275"/>
        <v>0.5252992656674379</v>
      </c>
      <c r="H130" s="145"/>
      <c r="I130" s="145"/>
      <c r="J130" s="217" t="e">
        <f t="shared" si="276"/>
        <v>#DIV/0!</v>
      </c>
      <c r="K130" s="145"/>
      <c r="L130" s="145"/>
      <c r="M130" s="217" t="e">
        <f t="shared" si="277"/>
        <v>#DIV/0!</v>
      </c>
      <c r="N130" s="145"/>
      <c r="O130" s="145"/>
      <c r="P130" s="217" t="e">
        <f t="shared" si="278"/>
        <v>#DIV/0!</v>
      </c>
      <c r="Q130" s="145"/>
      <c r="R130" s="145"/>
      <c r="S130" s="217" t="e">
        <f t="shared" si="279"/>
        <v>#DIV/0!</v>
      </c>
      <c r="T130" s="145"/>
      <c r="U130" s="145"/>
      <c r="V130" s="217" t="e">
        <f t="shared" si="280"/>
        <v>#DIV/0!</v>
      </c>
      <c r="W130" s="145">
        <v>2088.8000000000002</v>
      </c>
      <c r="X130" s="145">
        <v>2088.8000000000002</v>
      </c>
      <c r="Y130" s="217">
        <f t="shared" si="281"/>
        <v>1</v>
      </c>
      <c r="Z130" s="145"/>
      <c r="AA130" s="145"/>
      <c r="AB130" s="217" t="e">
        <f t="shared" si="282"/>
        <v>#DIV/0!</v>
      </c>
      <c r="AC130" s="145"/>
      <c r="AD130" s="145"/>
      <c r="AE130" s="217" t="e">
        <f t="shared" si="283"/>
        <v>#DIV/0!</v>
      </c>
      <c r="AF130" s="145"/>
      <c r="AG130" s="145"/>
      <c r="AH130" s="217" t="e">
        <f t="shared" si="284"/>
        <v>#DIV/0!</v>
      </c>
      <c r="AI130" s="145"/>
      <c r="AJ130" s="145"/>
      <c r="AK130" s="217" t="e">
        <f t="shared" si="285"/>
        <v>#DIV/0!</v>
      </c>
      <c r="AL130" s="145"/>
      <c r="AM130" s="145"/>
      <c r="AN130" s="217" t="e">
        <f t="shared" si="286"/>
        <v>#DIV/0!</v>
      </c>
      <c r="AO130" s="145">
        <f>3976.4-2088.8</f>
        <v>1887.6</v>
      </c>
      <c r="AP130" s="145"/>
      <c r="AQ130" s="217">
        <f t="shared" si="287"/>
        <v>0</v>
      </c>
      <c r="AR130" s="277"/>
    </row>
    <row r="131" spans="1:44" ht="29.25" customHeight="1" x14ac:dyDescent="0.25">
      <c r="A131" s="275" t="s">
        <v>423</v>
      </c>
      <c r="B131" s="276" t="s">
        <v>435</v>
      </c>
      <c r="C131" s="276" t="s">
        <v>428</v>
      </c>
      <c r="D131" s="149" t="s">
        <v>41</v>
      </c>
      <c r="E131" s="147">
        <f>E132</f>
        <v>4848.2</v>
      </c>
      <c r="F131" s="147">
        <f>F132</f>
        <v>0</v>
      </c>
      <c r="G131" s="217">
        <f t="shared" ref="G131:G138" si="292">F131/E131</f>
        <v>0</v>
      </c>
      <c r="H131" s="147">
        <f>H132</f>
        <v>0</v>
      </c>
      <c r="I131" s="147">
        <f>I132</f>
        <v>0</v>
      </c>
      <c r="J131" s="217" t="e">
        <f t="shared" ref="J131:J138" si="293">I131/H131</f>
        <v>#DIV/0!</v>
      </c>
      <c r="K131" s="147">
        <f>K132</f>
        <v>0</v>
      </c>
      <c r="L131" s="147">
        <f>L132</f>
        <v>0</v>
      </c>
      <c r="M131" s="217" t="e">
        <f t="shared" ref="M131:M138" si="294">L131/K131</f>
        <v>#DIV/0!</v>
      </c>
      <c r="N131" s="147">
        <f>N132</f>
        <v>0</v>
      </c>
      <c r="O131" s="147">
        <f>O132</f>
        <v>0</v>
      </c>
      <c r="P131" s="217" t="e">
        <f t="shared" ref="P131:P138" si="295">O131/N131</f>
        <v>#DIV/0!</v>
      </c>
      <c r="Q131" s="147">
        <f>Q132</f>
        <v>0</v>
      </c>
      <c r="R131" s="147">
        <f>R132</f>
        <v>0</v>
      </c>
      <c r="S131" s="217" t="e">
        <f t="shared" ref="S131:S138" si="296">R131/Q131</f>
        <v>#DIV/0!</v>
      </c>
      <c r="T131" s="147">
        <f>T132</f>
        <v>0</v>
      </c>
      <c r="U131" s="147">
        <f>U132</f>
        <v>0</v>
      </c>
      <c r="V131" s="217" t="e">
        <f t="shared" ref="V131:V138" si="297">U131/T131</f>
        <v>#DIV/0!</v>
      </c>
      <c r="W131" s="147">
        <f>W132</f>
        <v>0</v>
      </c>
      <c r="X131" s="147">
        <f>X132</f>
        <v>0</v>
      </c>
      <c r="Y131" s="217" t="e">
        <f t="shared" ref="Y131:Y138" si="298">X131/W131</f>
        <v>#DIV/0!</v>
      </c>
      <c r="Z131" s="147">
        <f>Z132</f>
        <v>0</v>
      </c>
      <c r="AA131" s="147">
        <f>AA132</f>
        <v>0</v>
      </c>
      <c r="AB131" s="217" t="e">
        <f t="shared" ref="AB131:AB138" si="299">AA131/Z131</f>
        <v>#DIV/0!</v>
      </c>
      <c r="AC131" s="147">
        <f>AC132</f>
        <v>0</v>
      </c>
      <c r="AD131" s="147">
        <f>AD132</f>
        <v>0</v>
      </c>
      <c r="AE131" s="217" t="e">
        <f t="shared" ref="AE131:AE138" si="300">AD131/AC131</f>
        <v>#DIV/0!</v>
      </c>
      <c r="AF131" s="147">
        <f>AF132</f>
        <v>0</v>
      </c>
      <c r="AG131" s="147">
        <f>AG132</f>
        <v>0</v>
      </c>
      <c r="AH131" s="217" t="e">
        <f t="shared" ref="AH131:AH138" si="301">AG131/AF131</f>
        <v>#DIV/0!</v>
      </c>
      <c r="AI131" s="147">
        <f>AI132</f>
        <v>0</v>
      </c>
      <c r="AJ131" s="147">
        <f>AJ132</f>
        <v>0</v>
      </c>
      <c r="AK131" s="217" t="e">
        <f t="shared" ref="AK131:AK138" si="302">AJ131/AI131</f>
        <v>#DIV/0!</v>
      </c>
      <c r="AL131" s="147">
        <f>AL132</f>
        <v>0</v>
      </c>
      <c r="AM131" s="147">
        <f>AM132</f>
        <v>0</v>
      </c>
      <c r="AN131" s="217" t="e">
        <f t="shared" ref="AN131:AN138" si="303">AM131/AL131</f>
        <v>#DIV/0!</v>
      </c>
      <c r="AO131" s="147">
        <f>AO132</f>
        <v>4848.2</v>
      </c>
      <c r="AP131" s="147">
        <f>AP132</f>
        <v>0</v>
      </c>
      <c r="AQ131" s="217">
        <f t="shared" ref="AQ131:AQ138" si="304">AP131/AO131</f>
        <v>0</v>
      </c>
      <c r="AR131" s="277"/>
    </row>
    <row r="132" spans="1:44" ht="29.25" customHeight="1" x14ac:dyDescent="0.25">
      <c r="A132" s="275"/>
      <c r="B132" s="276"/>
      <c r="C132" s="276"/>
      <c r="D132" s="165" t="s">
        <v>43</v>
      </c>
      <c r="E132" s="145">
        <f t="shared" ref="E132" si="305">H132+K132+N132+Q132+T132+W132+Z132+AC132+AF132+AI132+AL132+AO132</f>
        <v>4848.2</v>
      </c>
      <c r="F132" s="145">
        <f t="shared" ref="F132" si="306">I132+L132+O132+R132+U132+X132+AA132+AD132+AG132+AJ132+AM132+AP132</f>
        <v>0</v>
      </c>
      <c r="G132" s="217">
        <f t="shared" si="292"/>
        <v>0</v>
      </c>
      <c r="H132" s="145"/>
      <c r="I132" s="145"/>
      <c r="J132" s="217" t="e">
        <f t="shared" si="293"/>
        <v>#DIV/0!</v>
      </c>
      <c r="K132" s="145"/>
      <c r="L132" s="145"/>
      <c r="M132" s="217" t="e">
        <f t="shared" si="294"/>
        <v>#DIV/0!</v>
      </c>
      <c r="N132" s="145"/>
      <c r="O132" s="145"/>
      <c r="P132" s="217" t="e">
        <f t="shared" si="295"/>
        <v>#DIV/0!</v>
      </c>
      <c r="Q132" s="145"/>
      <c r="R132" s="145"/>
      <c r="S132" s="217" t="e">
        <f t="shared" si="296"/>
        <v>#DIV/0!</v>
      </c>
      <c r="T132" s="145"/>
      <c r="U132" s="145"/>
      <c r="V132" s="217" t="e">
        <f t="shared" si="297"/>
        <v>#DIV/0!</v>
      </c>
      <c r="W132" s="145"/>
      <c r="X132" s="145"/>
      <c r="Y132" s="217" t="e">
        <f t="shared" si="298"/>
        <v>#DIV/0!</v>
      </c>
      <c r="Z132" s="145"/>
      <c r="AA132" s="145"/>
      <c r="AB132" s="217" t="e">
        <f t="shared" si="299"/>
        <v>#DIV/0!</v>
      </c>
      <c r="AC132" s="145"/>
      <c r="AD132" s="145"/>
      <c r="AE132" s="217" t="e">
        <f t="shared" si="300"/>
        <v>#DIV/0!</v>
      </c>
      <c r="AF132" s="145"/>
      <c r="AG132" s="145"/>
      <c r="AH132" s="217" t="e">
        <f t="shared" si="301"/>
        <v>#DIV/0!</v>
      </c>
      <c r="AI132" s="145"/>
      <c r="AJ132" s="145"/>
      <c r="AK132" s="217" t="e">
        <f t="shared" si="302"/>
        <v>#DIV/0!</v>
      </c>
      <c r="AL132" s="145"/>
      <c r="AM132" s="145"/>
      <c r="AN132" s="217" t="e">
        <f t="shared" si="303"/>
        <v>#DIV/0!</v>
      </c>
      <c r="AO132" s="145">
        <v>4848.2</v>
      </c>
      <c r="AP132" s="145"/>
      <c r="AQ132" s="217">
        <f t="shared" si="304"/>
        <v>0</v>
      </c>
      <c r="AR132" s="277"/>
    </row>
    <row r="133" spans="1:44" ht="27" customHeight="1" x14ac:dyDescent="0.25">
      <c r="A133" s="275" t="s">
        <v>424</v>
      </c>
      <c r="B133" s="276" t="s">
        <v>436</v>
      </c>
      <c r="C133" s="276" t="s">
        <v>428</v>
      </c>
      <c r="D133" s="149" t="s">
        <v>41</v>
      </c>
      <c r="E133" s="147">
        <f>E134</f>
        <v>1202</v>
      </c>
      <c r="F133" s="147">
        <f>F134</f>
        <v>0</v>
      </c>
      <c r="G133" s="217">
        <f t="shared" si="292"/>
        <v>0</v>
      </c>
      <c r="H133" s="147">
        <f>H134</f>
        <v>0</v>
      </c>
      <c r="I133" s="147">
        <f>I134</f>
        <v>0</v>
      </c>
      <c r="J133" s="217" t="e">
        <f t="shared" si="293"/>
        <v>#DIV/0!</v>
      </c>
      <c r="K133" s="147">
        <f>K134</f>
        <v>0</v>
      </c>
      <c r="L133" s="147">
        <f>L134</f>
        <v>0</v>
      </c>
      <c r="M133" s="217" t="e">
        <f t="shared" si="294"/>
        <v>#DIV/0!</v>
      </c>
      <c r="N133" s="147">
        <f>N134</f>
        <v>0</v>
      </c>
      <c r="O133" s="147">
        <f>O134</f>
        <v>0</v>
      </c>
      <c r="P133" s="217" t="e">
        <f t="shared" si="295"/>
        <v>#DIV/0!</v>
      </c>
      <c r="Q133" s="147">
        <f>Q134</f>
        <v>0</v>
      </c>
      <c r="R133" s="147">
        <f>R134</f>
        <v>0</v>
      </c>
      <c r="S133" s="217" t="e">
        <f t="shared" si="296"/>
        <v>#DIV/0!</v>
      </c>
      <c r="T133" s="147">
        <f>T134</f>
        <v>0</v>
      </c>
      <c r="U133" s="147">
        <f>U134</f>
        <v>0</v>
      </c>
      <c r="V133" s="217" t="e">
        <f t="shared" si="297"/>
        <v>#DIV/0!</v>
      </c>
      <c r="W133" s="147">
        <f>W134</f>
        <v>0</v>
      </c>
      <c r="X133" s="147">
        <f>X134</f>
        <v>0</v>
      </c>
      <c r="Y133" s="217" t="e">
        <f t="shared" si="298"/>
        <v>#DIV/0!</v>
      </c>
      <c r="Z133" s="147">
        <f>Z134</f>
        <v>0</v>
      </c>
      <c r="AA133" s="147">
        <f>AA134</f>
        <v>0</v>
      </c>
      <c r="AB133" s="217" t="e">
        <f t="shared" si="299"/>
        <v>#DIV/0!</v>
      </c>
      <c r="AC133" s="147">
        <f>AC134</f>
        <v>0</v>
      </c>
      <c r="AD133" s="147">
        <f>AD134</f>
        <v>0</v>
      </c>
      <c r="AE133" s="217" t="e">
        <f t="shared" si="300"/>
        <v>#DIV/0!</v>
      </c>
      <c r="AF133" s="147">
        <f>AF134</f>
        <v>0</v>
      </c>
      <c r="AG133" s="147">
        <f>AG134</f>
        <v>0</v>
      </c>
      <c r="AH133" s="217" t="e">
        <f t="shared" si="301"/>
        <v>#DIV/0!</v>
      </c>
      <c r="AI133" s="147">
        <f>AI134</f>
        <v>0</v>
      </c>
      <c r="AJ133" s="147">
        <f>AJ134</f>
        <v>0</v>
      </c>
      <c r="AK133" s="217" t="e">
        <f t="shared" si="302"/>
        <v>#DIV/0!</v>
      </c>
      <c r="AL133" s="147">
        <f>AL134</f>
        <v>0</v>
      </c>
      <c r="AM133" s="147">
        <f>AM134</f>
        <v>0</v>
      </c>
      <c r="AN133" s="217" t="e">
        <f t="shared" si="303"/>
        <v>#DIV/0!</v>
      </c>
      <c r="AO133" s="147">
        <f>AO134</f>
        <v>1202</v>
      </c>
      <c r="AP133" s="147">
        <f>AP134</f>
        <v>0</v>
      </c>
      <c r="AQ133" s="217">
        <f t="shared" si="304"/>
        <v>0</v>
      </c>
      <c r="AR133" s="277"/>
    </row>
    <row r="134" spans="1:44" ht="27" customHeight="1" x14ac:dyDescent="0.25">
      <c r="A134" s="275"/>
      <c r="B134" s="276"/>
      <c r="C134" s="276"/>
      <c r="D134" s="165" t="s">
        <v>43</v>
      </c>
      <c r="E134" s="145">
        <f t="shared" ref="E134" si="307">H134+K134+N134+Q134+T134+W134+Z134+AC134+AF134+AI134+AL134+AO134</f>
        <v>1202</v>
      </c>
      <c r="F134" s="145">
        <f t="shared" ref="F134" si="308">I134+L134+O134+R134+U134+X134+AA134+AD134+AG134+AJ134+AM134+AP134</f>
        <v>0</v>
      </c>
      <c r="G134" s="217">
        <f t="shared" si="292"/>
        <v>0</v>
      </c>
      <c r="H134" s="145"/>
      <c r="I134" s="145"/>
      <c r="J134" s="217" t="e">
        <f t="shared" si="293"/>
        <v>#DIV/0!</v>
      </c>
      <c r="K134" s="145"/>
      <c r="L134" s="145"/>
      <c r="M134" s="217" t="e">
        <f t="shared" si="294"/>
        <v>#DIV/0!</v>
      </c>
      <c r="N134" s="145"/>
      <c r="O134" s="145"/>
      <c r="P134" s="217" t="e">
        <f t="shared" si="295"/>
        <v>#DIV/0!</v>
      </c>
      <c r="Q134" s="145"/>
      <c r="R134" s="145"/>
      <c r="S134" s="217" t="e">
        <f t="shared" si="296"/>
        <v>#DIV/0!</v>
      </c>
      <c r="T134" s="145"/>
      <c r="U134" s="145"/>
      <c r="V134" s="217" t="e">
        <f t="shared" si="297"/>
        <v>#DIV/0!</v>
      </c>
      <c r="W134" s="145"/>
      <c r="X134" s="145"/>
      <c r="Y134" s="217" t="e">
        <f t="shared" si="298"/>
        <v>#DIV/0!</v>
      </c>
      <c r="Z134" s="145"/>
      <c r="AA134" s="145"/>
      <c r="AB134" s="217" t="e">
        <f t="shared" si="299"/>
        <v>#DIV/0!</v>
      </c>
      <c r="AC134" s="145"/>
      <c r="AD134" s="145"/>
      <c r="AE134" s="217" t="e">
        <f t="shared" si="300"/>
        <v>#DIV/0!</v>
      </c>
      <c r="AF134" s="145"/>
      <c r="AG134" s="145"/>
      <c r="AH134" s="217" t="e">
        <f t="shared" si="301"/>
        <v>#DIV/0!</v>
      </c>
      <c r="AI134" s="145"/>
      <c r="AJ134" s="145"/>
      <c r="AK134" s="217" t="e">
        <f t="shared" si="302"/>
        <v>#DIV/0!</v>
      </c>
      <c r="AL134" s="145"/>
      <c r="AM134" s="145"/>
      <c r="AN134" s="217" t="e">
        <f t="shared" si="303"/>
        <v>#DIV/0!</v>
      </c>
      <c r="AO134" s="145">
        <v>1202</v>
      </c>
      <c r="AP134" s="145"/>
      <c r="AQ134" s="217">
        <f t="shared" si="304"/>
        <v>0</v>
      </c>
      <c r="AR134" s="277"/>
    </row>
    <row r="135" spans="1:44" ht="27" customHeight="1" x14ac:dyDescent="0.25">
      <c r="A135" s="275" t="s">
        <v>425</v>
      </c>
      <c r="B135" s="276" t="s">
        <v>437</v>
      </c>
      <c r="C135" s="276" t="s">
        <v>428</v>
      </c>
      <c r="D135" s="149" t="s">
        <v>41</v>
      </c>
      <c r="E135" s="147">
        <f>E136</f>
        <v>567.5</v>
      </c>
      <c r="F135" s="147">
        <f>F136</f>
        <v>567.5</v>
      </c>
      <c r="G135" s="217">
        <f t="shared" si="292"/>
        <v>1</v>
      </c>
      <c r="H135" s="147">
        <f>H136</f>
        <v>0</v>
      </c>
      <c r="I135" s="147">
        <f>I136</f>
        <v>0</v>
      </c>
      <c r="J135" s="217" t="e">
        <f t="shared" si="293"/>
        <v>#DIV/0!</v>
      </c>
      <c r="K135" s="147">
        <f>K136</f>
        <v>0</v>
      </c>
      <c r="L135" s="147">
        <f>L136</f>
        <v>0</v>
      </c>
      <c r="M135" s="217" t="e">
        <f t="shared" si="294"/>
        <v>#DIV/0!</v>
      </c>
      <c r="N135" s="147">
        <f>N136</f>
        <v>0</v>
      </c>
      <c r="O135" s="147">
        <f>O136</f>
        <v>0</v>
      </c>
      <c r="P135" s="217" t="e">
        <f t="shared" si="295"/>
        <v>#DIV/0!</v>
      </c>
      <c r="Q135" s="147">
        <f>Q136</f>
        <v>0</v>
      </c>
      <c r="R135" s="147">
        <f>R136</f>
        <v>0</v>
      </c>
      <c r="S135" s="217" t="e">
        <f t="shared" si="296"/>
        <v>#DIV/0!</v>
      </c>
      <c r="T135" s="147">
        <f>T136</f>
        <v>0</v>
      </c>
      <c r="U135" s="147">
        <f>U136</f>
        <v>0</v>
      </c>
      <c r="V135" s="217" t="e">
        <f t="shared" si="297"/>
        <v>#DIV/0!</v>
      </c>
      <c r="W135" s="147">
        <f>W136</f>
        <v>567.5</v>
      </c>
      <c r="X135" s="147">
        <f>X136</f>
        <v>567.5</v>
      </c>
      <c r="Y135" s="217">
        <f t="shared" si="298"/>
        <v>1</v>
      </c>
      <c r="Z135" s="147">
        <f>Z136</f>
        <v>0</v>
      </c>
      <c r="AA135" s="147">
        <f>AA136</f>
        <v>0</v>
      </c>
      <c r="AB135" s="217" t="e">
        <f t="shared" si="299"/>
        <v>#DIV/0!</v>
      </c>
      <c r="AC135" s="147">
        <f>AC136</f>
        <v>0</v>
      </c>
      <c r="AD135" s="147">
        <f>AD136</f>
        <v>0</v>
      </c>
      <c r="AE135" s="217" t="e">
        <f t="shared" si="300"/>
        <v>#DIV/0!</v>
      </c>
      <c r="AF135" s="147">
        <f>AF136</f>
        <v>0</v>
      </c>
      <c r="AG135" s="147">
        <f>AG136</f>
        <v>0</v>
      </c>
      <c r="AH135" s="217" t="e">
        <f t="shared" si="301"/>
        <v>#DIV/0!</v>
      </c>
      <c r="AI135" s="147">
        <f>AI136</f>
        <v>0</v>
      </c>
      <c r="AJ135" s="147">
        <f>AJ136</f>
        <v>0</v>
      </c>
      <c r="AK135" s="217" t="e">
        <f t="shared" si="302"/>
        <v>#DIV/0!</v>
      </c>
      <c r="AL135" s="147">
        <f>AL136</f>
        <v>0</v>
      </c>
      <c r="AM135" s="147">
        <f>AM136</f>
        <v>0</v>
      </c>
      <c r="AN135" s="217" t="e">
        <f t="shared" si="303"/>
        <v>#DIV/0!</v>
      </c>
      <c r="AO135" s="147">
        <f>AO136</f>
        <v>0</v>
      </c>
      <c r="AP135" s="147">
        <f>AP136</f>
        <v>0</v>
      </c>
      <c r="AQ135" s="217" t="e">
        <f t="shared" si="304"/>
        <v>#DIV/0!</v>
      </c>
      <c r="AR135" s="277"/>
    </row>
    <row r="136" spans="1:44" ht="27" customHeight="1" x14ac:dyDescent="0.25">
      <c r="A136" s="275"/>
      <c r="B136" s="276"/>
      <c r="C136" s="276"/>
      <c r="D136" s="165" t="s">
        <v>43</v>
      </c>
      <c r="E136" s="145">
        <f t="shared" ref="E136" si="309">H136+K136+N136+Q136+T136+W136+Z136+AC136+AF136+AI136+AL136+AO136</f>
        <v>567.5</v>
      </c>
      <c r="F136" s="145">
        <f t="shared" ref="F136" si="310">I136+L136+O136+R136+U136+X136+AA136+AD136+AG136+AJ136+AM136+AP136</f>
        <v>567.5</v>
      </c>
      <c r="G136" s="217">
        <f t="shared" si="292"/>
        <v>1</v>
      </c>
      <c r="H136" s="145"/>
      <c r="I136" s="145"/>
      <c r="J136" s="217" t="e">
        <f t="shared" si="293"/>
        <v>#DIV/0!</v>
      </c>
      <c r="K136" s="145"/>
      <c r="L136" s="145"/>
      <c r="M136" s="217" t="e">
        <f t="shared" si="294"/>
        <v>#DIV/0!</v>
      </c>
      <c r="N136" s="145"/>
      <c r="O136" s="145"/>
      <c r="P136" s="217" t="e">
        <f t="shared" si="295"/>
        <v>#DIV/0!</v>
      </c>
      <c r="Q136" s="145"/>
      <c r="R136" s="145"/>
      <c r="S136" s="217" t="e">
        <f t="shared" si="296"/>
        <v>#DIV/0!</v>
      </c>
      <c r="T136" s="145"/>
      <c r="U136" s="145"/>
      <c r="V136" s="217" t="e">
        <f t="shared" si="297"/>
        <v>#DIV/0!</v>
      </c>
      <c r="W136" s="145">
        <v>567.5</v>
      </c>
      <c r="X136" s="145">
        <v>567.5</v>
      </c>
      <c r="Y136" s="217">
        <f t="shared" si="298"/>
        <v>1</v>
      </c>
      <c r="Z136" s="145"/>
      <c r="AA136" s="145"/>
      <c r="AB136" s="217" t="e">
        <f t="shared" si="299"/>
        <v>#DIV/0!</v>
      </c>
      <c r="AC136" s="145"/>
      <c r="AD136" s="145"/>
      <c r="AE136" s="217" t="e">
        <f t="shared" si="300"/>
        <v>#DIV/0!</v>
      </c>
      <c r="AF136" s="145"/>
      <c r="AG136" s="145"/>
      <c r="AH136" s="217" t="e">
        <f t="shared" si="301"/>
        <v>#DIV/0!</v>
      </c>
      <c r="AI136" s="145"/>
      <c r="AJ136" s="145"/>
      <c r="AK136" s="217" t="e">
        <f t="shared" si="302"/>
        <v>#DIV/0!</v>
      </c>
      <c r="AL136" s="145"/>
      <c r="AM136" s="145"/>
      <c r="AN136" s="217" t="e">
        <f t="shared" si="303"/>
        <v>#DIV/0!</v>
      </c>
      <c r="AO136" s="145"/>
      <c r="AP136" s="145"/>
      <c r="AQ136" s="217" t="e">
        <f t="shared" si="304"/>
        <v>#DIV/0!</v>
      </c>
      <c r="AR136" s="277"/>
    </row>
    <row r="137" spans="1:44" ht="26.25" customHeight="1" x14ac:dyDescent="0.25">
      <c r="A137" s="275" t="s">
        <v>426</v>
      </c>
      <c r="B137" s="276" t="s">
        <v>438</v>
      </c>
      <c r="C137" s="276" t="s">
        <v>428</v>
      </c>
      <c r="D137" s="149" t="s">
        <v>41</v>
      </c>
      <c r="E137" s="147">
        <f>E138</f>
        <v>2388.3000000000002</v>
      </c>
      <c r="F137" s="147">
        <f>F138</f>
        <v>1137</v>
      </c>
      <c r="G137" s="217">
        <f t="shared" si="292"/>
        <v>0.47607084537118449</v>
      </c>
      <c r="H137" s="147">
        <f>H138</f>
        <v>0</v>
      </c>
      <c r="I137" s="147">
        <f>I138</f>
        <v>0</v>
      </c>
      <c r="J137" s="217" t="e">
        <f t="shared" si="293"/>
        <v>#DIV/0!</v>
      </c>
      <c r="K137" s="147">
        <f>K138</f>
        <v>0</v>
      </c>
      <c r="L137" s="147">
        <f>L138</f>
        <v>0</v>
      </c>
      <c r="M137" s="217" t="e">
        <f t="shared" si="294"/>
        <v>#DIV/0!</v>
      </c>
      <c r="N137" s="147">
        <f>N138</f>
        <v>0</v>
      </c>
      <c r="O137" s="147">
        <f>O138</f>
        <v>0</v>
      </c>
      <c r="P137" s="217" t="e">
        <f t="shared" si="295"/>
        <v>#DIV/0!</v>
      </c>
      <c r="Q137" s="147">
        <f>Q138</f>
        <v>0</v>
      </c>
      <c r="R137" s="147">
        <f>R138</f>
        <v>0</v>
      </c>
      <c r="S137" s="217" t="e">
        <f t="shared" si="296"/>
        <v>#DIV/0!</v>
      </c>
      <c r="T137" s="147">
        <f>T138</f>
        <v>0</v>
      </c>
      <c r="U137" s="147">
        <f>U138</f>
        <v>0</v>
      </c>
      <c r="V137" s="217" t="e">
        <f t="shared" si="297"/>
        <v>#DIV/0!</v>
      </c>
      <c r="W137" s="147">
        <f>W138</f>
        <v>1137</v>
      </c>
      <c r="X137" s="147">
        <f>X138</f>
        <v>1137</v>
      </c>
      <c r="Y137" s="217">
        <f t="shared" si="298"/>
        <v>1</v>
      </c>
      <c r="Z137" s="147">
        <f>Z138</f>
        <v>0</v>
      </c>
      <c r="AA137" s="147">
        <f>AA138</f>
        <v>0</v>
      </c>
      <c r="AB137" s="217" t="e">
        <f t="shared" si="299"/>
        <v>#DIV/0!</v>
      </c>
      <c r="AC137" s="147">
        <f>AC138</f>
        <v>0</v>
      </c>
      <c r="AD137" s="147">
        <f>AD138</f>
        <v>0</v>
      </c>
      <c r="AE137" s="217" t="e">
        <f t="shared" si="300"/>
        <v>#DIV/0!</v>
      </c>
      <c r="AF137" s="147">
        <f>AF138</f>
        <v>0</v>
      </c>
      <c r="AG137" s="147">
        <f>AG138</f>
        <v>0</v>
      </c>
      <c r="AH137" s="217" t="e">
        <f t="shared" si="301"/>
        <v>#DIV/0!</v>
      </c>
      <c r="AI137" s="147">
        <f>AI138</f>
        <v>0</v>
      </c>
      <c r="AJ137" s="147">
        <f>AJ138</f>
        <v>0</v>
      </c>
      <c r="AK137" s="217" t="e">
        <f t="shared" si="302"/>
        <v>#DIV/0!</v>
      </c>
      <c r="AL137" s="147">
        <f>AL138</f>
        <v>0</v>
      </c>
      <c r="AM137" s="147">
        <f>AM138</f>
        <v>0</v>
      </c>
      <c r="AN137" s="217" t="e">
        <f t="shared" si="303"/>
        <v>#DIV/0!</v>
      </c>
      <c r="AO137" s="147">
        <f>AO138</f>
        <v>1251.3000000000002</v>
      </c>
      <c r="AP137" s="147">
        <f>AP138</f>
        <v>0</v>
      </c>
      <c r="AQ137" s="217">
        <f t="shared" si="304"/>
        <v>0</v>
      </c>
      <c r="AR137" s="277"/>
    </row>
    <row r="138" spans="1:44" ht="26.25" customHeight="1" x14ac:dyDescent="0.25">
      <c r="A138" s="275"/>
      <c r="B138" s="276"/>
      <c r="C138" s="276"/>
      <c r="D138" s="165" t="s">
        <v>43</v>
      </c>
      <c r="E138" s="145">
        <f t="shared" ref="E138" si="311">H138+K138+N138+Q138+T138+W138+Z138+AC138+AF138+AI138+AL138+AO138</f>
        <v>2388.3000000000002</v>
      </c>
      <c r="F138" s="145">
        <f t="shared" ref="F138" si="312">I138+L138+O138+R138+U138+X138+AA138+AD138+AG138+AJ138+AM138+AP138</f>
        <v>1137</v>
      </c>
      <c r="G138" s="217">
        <f t="shared" si="292"/>
        <v>0.47607084537118449</v>
      </c>
      <c r="H138" s="145"/>
      <c r="I138" s="145"/>
      <c r="J138" s="217" t="e">
        <f t="shared" si="293"/>
        <v>#DIV/0!</v>
      </c>
      <c r="K138" s="145"/>
      <c r="L138" s="145"/>
      <c r="M138" s="217" t="e">
        <f t="shared" si="294"/>
        <v>#DIV/0!</v>
      </c>
      <c r="N138" s="145"/>
      <c r="O138" s="145"/>
      <c r="P138" s="217" t="e">
        <f t="shared" si="295"/>
        <v>#DIV/0!</v>
      </c>
      <c r="Q138" s="145"/>
      <c r="R138" s="145"/>
      <c r="S138" s="217" t="e">
        <f t="shared" si="296"/>
        <v>#DIV/0!</v>
      </c>
      <c r="T138" s="145"/>
      <c r="U138" s="145"/>
      <c r="V138" s="217" t="e">
        <f t="shared" si="297"/>
        <v>#DIV/0!</v>
      </c>
      <c r="W138" s="145">
        <v>1137</v>
      </c>
      <c r="X138" s="145">
        <v>1137</v>
      </c>
      <c r="Y138" s="217">
        <f t="shared" si="298"/>
        <v>1</v>
      </c>
      <c r="Z138" s="145"/>
      <c r="AA138" s="145"/>
      <c r="AB138" s="217" t="e">
        <f t="shared" si="299"/>
        <v>#DIV/0!</v>
      </c>
      <c r="AC138" s="145"/>
      <c r="AD138" s="145"/>
      <c r="AE138" s="217" t="e">
        <f t="shared" si="300"/>
        <v>#DIV/0!</v>
      </c>
      <c r="AF138" s="145"/>
      <c r="AG138" s="145"/>
      <c r="AH138" s="217" t="e">
        <f t="shared" si="301"/>
        <v>#DIV/0!</v>
      </c>
      <c r="AI138" s="145"/>
      <c r="AJ138" s="145"/>
      <c r="AK138" s="217" t="e">
        <f t="shared" si="302"/>
        <v>#DIV/0!</v>
      </c>
      <c r="AL138" s="145"/>
      <c r="AM138" s="145"/>
      <c r="AN138" s="217" t="e">
        <f t="shared" si="303"/>
        <v>#DIV/0!</v>
      </c>
      <c r="AO138" s="145">
        <f>2388.3-1137</f>
        <v>1251.3000000000002</v>
      </c>
      <c r="AP138" s="145"/>
      <c r="AQ138" s="217">
        <f t="shared" si="304"/>
        <v>0</v>
      </c>
      <c r="AR138" s="277"/>
    </row>
    <row r="139" spans="1:44" ht="27" customHeight="1" x14ac:dyDescent="0.25">
      <c r="A139" s="275" t="s">
        <v>447</v>
      </c>
      <c r="B139" s="276" t="s">
        <v>449</v>
      </c>
      <c r="C139" s="276" t="s">
        <v>428</v>
      </c>
      <c r="D139" s="149" t="s">
        <v>41</v>
      </c>
      <c r="E139" s="147">
        <f>E140</f>
        <v>540.9</v>
      </c>
      <c r="F139" s="147">
        <f>F140</f>
        <v>0</v>
      </c>
      <c r="G139" s="217">
        <f t="shared" si="237"/>
        <v>0</v>
      </c>
      <c r="H139" s="147">
        <f>H140</f>
        <v>0</v>
      </c>
      <c r="I139" s="147">
        <f>I140</f>
        <v>0</v>
      </c>
      <c r="J139" s="217" t="e">
        <f t="shared" si="238"/>
        <v>#DIV/0!</v>
      </c>
      <c r="K139" s="147">
        <f>K140</f>
        <v>0</v>
      </c>
      <c r="L139" s="147">
        <f>L140</f>
        <v>0</v>
      </c>
      <c r="M139" s="217" t="e">
        <f t="shared" si="239"/>
        <v>#DIV/0!</v>
      </c>
      <c r="N139" s="147">
        <f>N140</f>
        <v>0</v>
      </c>
      <c r="O139" s="147">
        <f>O140</f>
        <v>0</v>
      </c>
      <c r="P139" s="217" t="e">
        <f t="shared" si="240"/>
        <v>#DIV/0!</v>
      </c>
      <c r="Q139" s="147">
        <f>Q140</f>
        <v>0</v>
      </c>
      <c r="R139" s="147">
        <f>R140</f>
        <v>0</v>
      </c>
      <c r="S139" s="217" t="e">
        <f t="shared" si="241"/>
        <v>#DIV/0!</v>
      </c>
      <c r="T139" s="147">
        <f>T140</f>
        <v>0</v>
      </c>
      <c r="U139" s="147">
        <f>U140</f>
        <v>0</v>
      </c>
      <c r="V139" s="217" t="e">
        <f t="shared" si="242"/>
        <v>#DIV/0!</v>
      </c>
      <c r="W139" s="147">
        <f>W140</f>
        <v>0</v>
      </c>
      <c r="X139" s="147">
        <f>X140</f>
        <v>0</v>
      </c>
      <c r="Y139" s="217" t="e">
        <f t="shared" si="243"/>
        <v>#DIV/0!</v>
      </c>
      <c r="Z139" s="147">
        <f>Z140</f>
        <v>0</v>
      </c>
      <c r="AA139" s="147">
        <f>AA140</f>
        <v>0</v>
      </c>
      <c r="AB139" s="217" t="e">
        <f t="shared" si="244"/>
        <v>#DIV/0!</v>
      </c>
      <c r="AC139" s="147">
        <f>AC140</f>
        <v>0</v>
      </c>
      <c r="AD139" s="147">
        <f>AD140</f>
        <v>0</v>
      </c>
      <c r="AE139" s="217" t="e">
        <f t="shared" si="245"/>
        <v>#DIV/0!</v>
      </c>
      <c r="AF139" s="147">
        <f>AF140</f>
        <v>0</v>
      </c>
      <c r="AG139" s="147">
        <f>AG140</f>
        <v>0</v>
      </c>
      <c r="AH139" s="217" t="e">
        <f t="shared" si="246"/>
        <v>#DIV/0!</v>
      </c>
      <c r="AI139" s="147">
        <f>AI140</f>
        <v>0</v>
      </c>
      <c r="AJ139" s="147">
        <f>AJ140</f>
        <v>0</v>
      </c>
      <c r="AK139" s="217" t="e">
        <f t="shared" si="247"/>
        <v>#DIV/0!</v>
      </c>
      <c r="AL139" s="147">
        <f>AL140</f>
        <v>0</v>
      </c>
      <c r="AM139" s="147">
        <f>AM140</f>
        <v>0</v>
      </c>
      <c r="AN139" s="217" t="e">
        <f t="shared" si="248"/>
        <v>#DIV/0!</v>
      </c>
      <c r="AO139" s="147">
        <f>AO140</f>
        <v>540.9</v>
      </c>
      <c r="AP139" s="147">
        <f>AP140</f>
        <v>0</v>
      </c>
      <c r="AQ139" s="217">
        <f t="shared" si="249"/>
        <v>0</v>
      </c>
      <c r="AR139" s="277"/>
    </row>
    <row r="140" spans="1:44" ht="27" customHeight="1" x14ac:dyDescent="0.25">
      <c r="A140" s="275"/>
      <c r="B140" s="276"/>
      <c r="C140" s="276"/>
      <c r="D140" s="165" t="s">
        <v>43</v>
      </c>
      <c r="E140" s="145">
        <f t="shared" ref="E140" si="313">H140+K140+N140+Q140+T140+W140+Z140+AC140+AF140+AI140+AL140+AO140</f>
        <v>540.9</v>
      </c>
      <c r="F140" s="145">
        <f t="shared" ref="F140" si="314">I140+L140+O140+R140+U140+X140+AA140+AD140+AG140+AJ140+AM140+AP140</f>
        <v>0</v>
      </c>
      <c r="G140" s="217">
        <f t="shared" si="237"/>
        <v>0</v>
      </c>
      <c r="H140" s="145"/>
      <c r="I140" s="145"/>
      <c r="J140" s="217" t="e">
        <f t="shared" si="238"/>
        <v>#DIV/0!</v>
      </c>
      <c r="K140" s="145"/>
      <c r="L140" s="145"/>
      <c r="M140" s="217" t="e">
        <f t="shared" si="239"/>
        <v>#DIV/0!</v>
      </c>
      <c r="N140" s="145"/>
      <c r="O140" s="145"/>
      <c r="P140" s="217" t="e">
        <f t="shared" si="240"/>
        <v>#DIV/0!</v>
      </c>
      <c r="Q140" s="145"/>
      <c r="R140" s="145"/>
      <c r="S140" s="217" t="e">
        <f t="shared" si="241"/>
        <v>#DIV/0!</v>
      </c>
      <c r="T140" s="145"/>
      <c r="U140" s="145"/>
      <c r="V140" s="217" t="e">
        <f t="shared" si="242"/>
        <v>#DIV/0!</v>
      </c>
      <c r="W140" s="145"/>
      <c r="X140" s="145"/>
      <c r="Y140" s="217" t="e">
        <f t="shared" si="243"/>
        <v>#DIV/0!</v>
      </c>
      <c r="Z140" s="145"/>
      <c r="AA140" s="145"/>
      <c r="AB140" s="217" t="e">
        <f t="shared" si="244"/>
        <v>#DIV/0!</v>
      </c>
      <c r="AC140" s="145"/>
      <c r="AD140" s="145"/>
      <c r="AE140" s="217" t="e">
        <f t="shared" si="245"/>
        <v>#DIV/0!</v>
      </c>
      <c r="AF140" s="145"/>
      <c r="AG140" s="145"/>
      <c r="AH140" s="217" t="e">
        <f t="shared" si="246"/>
        <v>#DIV/0!</v>
      </c>
      <c r="AI140" s="145"/>
      <c r="AJ140" s="145"/>
      <c r="AK140" s="217" t="e">
        <f t="shared" si="247"/>
        <v>#DIV/0!</v>
      </c>
      <c r="AL140" s="145"/>
      <c r="AM140" s="145"/>
      <c r="AN140" s="217" t="e">
        <f t="shared" si="248"/>
        <v>#DIV/0!</v>
      </c>
      <c r="AO140" s="145">
        <v>540.9</v>
      </c>
      <c r="AP140" s="145"/>
      <c r="AQ140" s="217">
        <f t="shared" si="249"/>
        <v>0</v>
      </c>
      <c r="AR140" s="277"/>
    </row>
    <row r="141" spans="1:44" ht="26.25" customHeight="1" x14ac:dyDescent="0.25">
      <c r="A141" s="275" t="s">
        <v>448</v>
      </c>
      <c r="B141" s="276" t="s">
        <v>450</v>
      </c>
      <c r="C141" s="276" t="s">
        <v>428</v>
      </c>
      <c r="D141" s="149" t="s">
        <v>41</v>
      </c>
      <c r="E141" s="147">
        <f>E142</f>
        <v>362.8</v>
      </c>
      <c r="F141" s="147">
        <f>F142</f>
        <v>0</v>
      </c>
      <c r="G141" s="217">
        <f t="shared" si="237"/>
        <v>0</v>
      </c>
      <c r="H141" s="147">
        <f>H142</f>
        <v>0</v>
      </c>
      <c r="I141" s="147">
        <f>I142</f>
        <v>0</v>
      </c>
      <c r="J141" s="217" t="e">
        <f t="shared" si="238"/>
        <v>#DIV/0!</v>
      </c>
      <c r="K141" s="147">
        <f>K142</f>
        <v>0</v>
      </c>
      <c r="L141" s="147">
        <f>L142</f>
        <v>0</v>
      </c>
      <c r="M141" s="217" t="e">
        <f t="shared" si="239"/>
        <v>#DIV/0!</v>
      </c>
      <c r="N141" s="147">
        <f>N142</f>
        <v>0</v>
      </c>
      <c r="O141" s="147">
        <f>O142</f>
        <v>0</v>
      </c>
      <c r="P141" s="217" t="e">
        <f t="shared" si="240"/>
        <v>#DIV/0!</v>
      </c>
      <c r="Q141" s="147">
        <f>Q142</f>
        <v>0</v>
      </c>
      <c r="R141" s="147">
        <f>R142</f>
        <v>0</v>
      </c>
      <c r="S141" s="217" t="e">
        <f t="shared" si="241"/>
        <v>#DIV/0!</v>
      </c>
      <c r="T141" s="147">
        <f>T142</f>
        <v>0</v>
      </c>
      <c r="U141" s="147">
        <f>U142</f>
        <v>0</v>
      </c>
      <c r="V141" s="217" t="e">
        <f t="shared" si="242"/>
        <v>#DIV/0!</v>
      </c>
      <c r="W141" s="147">
        <f>W142</f>
        <v>0</v>
      </c>
      <c r="X141" s="147">
        <f>X142</f>
        <v>0</v>
      </c>
      <c r="Y141" s="217" t="e">
        <f t="shared" si="243"/>
        <v>#DIV/0!</v>
      </c>
      <c r="Z141" s="147">
        <f>Z142</f>
        <v>0</v>
      </c>
      <c r="AA141" s="147">
        <f>AA142</f>
        <v>0</v>
      </c>
      <c r="AB141" s="217" t="e">
        <f t="shared" si="244"/>
        <v>#DIV/0!</v>
      </c>
      <c r="AC141" s="147">
        <f>AC142</f>
        <v>0</v>
      </c>
      <c r="AD141" s="147">
        <f>AD142</f>
        <v>0</v>
      </c>
      <c r="AE141" s="217" t="e">
        <f t="shared" si="245"/>
        <v>#DIV/0!</v>
      </c>
      <c r="AF141" s="147">
        <f>AF142</f>
        <v>0</v>
      </c>
      <c r="AG141" s="147">
        <f>AG142</f>
        <v>0</v>
      </c>
      <c r="AH141" s="217" t="e">
        <f t="shared" si="246"/>
        <v>#DIV/0!</v>
      </c>
      <c r="AI141" s="147">
        <f>AI142</f>
        <v>0</v>
      </c>
      <c r="AJ141" s="147">
        <f>AJ142</f>
        <v>0</v>
      </c>
      <c r="AK141" s="217" t="e">
        <f t="shared" si="247"/>
        <v>#DIV/0!</v>
      </c>
      <c r="AL141" s="147">
        <f>AL142</f>
        <v>0</v>
      </c>
      <c r="AM141" s="147">
        <f>AM142</f>
        <v>0</v>
      </c>
      <c r="AN141" s="217" t="e">
        <f t="shared" si="248"/>
        <v>#DIV/0!</v>
      </c>
      <c r="AO141" s="147">
        <f>AO142</f>
        <v>362.8</v>
      </c>
      <c r="AP141" s="147">
        <f>AP142</f>
        <v>0</v>
      </c>
      <c r="AQ141" s="217">
        <f t="shared" si="249"/>
        <v>0</v>
      </c>
      <c r="AR141" s="277"/>
    </row>
    <row r="142" spans="1:44" ht="26.25" customHeight="1" x14ac:dyDescent="0.25">
      <c r="A142" s="275"/>
      <c r="B142" s="276"/>
      <c r="C142" s="276"/>
      <c r="D142" s="165" t="s">
        <v>43</v>
      </c>
      <c r="E142" s="145">
        <f t="shared" ref="E142" si="315">H142+K142+N142+Q142+T142+W142+Z142+AC142+AF142+AI142+AL142+AO142</f>
        <v>362.8</v>
      </c>
      <c r="F142" s="145">
        <f t="shared" ref="F142" si="316">I142+L142+O142+R142+U142+X142+AA142+AD142+AG142+AJ142+AM142+AP142</f>
        <v>0</v>
      </c>
      <c r="G142" s="217">
        <f t="shared" si="237"/>
        <v>0</v>
      </c>
      <c r="H142" s="145"/>
      <c r="I142" s="145"/>
      <c r="J142" s="217" t="e">
        <f t="shared" si="238"/>
        <v>#DIV/0!</v>
      </c>
      <c r="K142" s="145"/>
      <c r="L142" s="145"/>
      <c r="M142" s="217" t="e">
        <f t="shared" si="239"/>
        <v>#DIV/0!</v>
      </c>
      <c r="N142" s="145"/>
      <c r="O142" s="145"/>
      <c r="P142" s="217" t="e">
        <f t="shared" si="240"/>
        <v>#DIV/0!</v>
      </c>
      <c r="Q142" s="145"/>
      <c r="R142" s="145"/>
      <c r="S142" s="217" t="e">
        <f t="shared" si="241"/>
        <v>#DIV/0!</v>
      </c>
      <c r="T142" s="145"/>
      <c r="U142" s="145"/>
      <c r="V142" s="217" t="e">
        <f t="shared" si="242"/>
        <v>#DIV/0!</v>
      </c>
      <c r="W142" s="145"/>
      <c r="X142" s="145"/>
      <c r="Y142" s="217" t="e">
        <f t="shared" si="243"/>
        <v>#DIV/0!</v>
      </c>
      <c r="Z142" s="145"/>
      <c r="AA142" s="145"/>
      <c r="AB142" s="217" t="e">
        <f t="shared" si="244"/>
        <v>#DIV/0!</v>
      </c>
      <c r="AC142" s="145"/>
      <c r="AD142" s="145"/>
      <c r="AE142" s="217" t="e">
        <f t="shared" si="245"/>
        <v>#DIV/0!</v>
      </c>
      <c r="AF142" s="145"/>
      <c r="AG142" s="145"/>
      <c r="AH142" s="217" t="e">
        <f t="shared" si="246"/>
        <v>#DIV/0!</v>
      </c>
      <c r="AI142" s="145"/>
      <c r="AJ142" s="145"/>
      <c r="AK142" s="217" t="e">
        <f t="shared" si="247"/>
        <v>#DIV/0!</v>
      </c>
      <c r="AL142" s="145"/>
      <c r="AM142" s="145"/>
      <c r="AN142" s="217" t="e">
        <f t="shared" si="248"/>
        <v>#DIV/0!</v>
      </c>
      <c r="AO142" s="145">
        <v>362.8</v>
      </c>
      <c r="AP142" s="145"/>
      <c r="AQ142" s="217">
        <f t="shared" si="249"/>
        <v>0</v>
      </c>
      <c r="AR142" s="277"/>
    </row>
    <row r="143" spans="1:44" ht="26.25" customHeight="1" x14ac:dyDescent="0.25">
      <c r="A143" s="275" t="s">
        <v>454</v>
      </c>
      <c r="B143" s="276" t="s">
        <v>456</v>
      </c>
      <c r="C143" s="276" t="s">
        <v>428</v>
      </c>
      <c r="D143" s="149" t="s">
        <v>41</v>
      </c>
      <c r="E143" s="147">
        <f>E144</f>
        <v>2277.3000000000002</v>
      </c>
      <c r="F143" s="147">
        <f>F144</f>
        <v>0</v>
      </c>
      <c r="G143" s="217">
        <f t="shared" si="237"/>
        <v>0</v>
      </c>
      <c r="H143" s="147">
        <f>H144</f>
        <v>0</v>
      </c>
      <c r="I143" s="147">
        <f>I144</f>
        <v>0</v>
      </c>
      <c r="J143" s="217" t="e">
        <f t="shared" si="238"/>
        <v>#DIV/0!</v>
      </c>
      <c r="K143" s="147">
        <f>K144</f>
        <v>0</v>
      </c>
      <c r="L143" s="147">
        <f>L144</f>
        <v>0</v>
      </c>
      <c r="M143" s="217" t="e">
        <f t="shared" si="239"/>
        <v>#DIV/0!</v>
      </c>
      <c r="N143" s="147">
        <f>N144</f>
        <v>0</v>
      </c>
      <c r="O143" s="147">
        <f>O144</f>
        <v>0</v>
      </c>
      <c r="P143" s="217" t="e">
        <f t="shared" si="240"/>
        <v>#DIV/0!</v>
      </c>
      <c r="Q143" s="147">
        <f>Q144</f>
        <v>0</v>
      </c>
      <c r="R143" s="147">
        <f>R144</f>
        <v>0</v>
      </c>
      <c r="S143" s="217" t="e">
        <f t="shared" si="241"/>
        <v>#DIV/0!</v>
      </c>
      <c r="T143" s="147">
        <f>T144</f>
        <v>0</v>
      </c>
      <c r="U143" s="147">
        <f>U144</f>
        <v>0</v>
      </c>
      <c r="V143" s="217" t="e">
        <f t="shared" si="242"/>
        <v>#DIV/0!</v>
      </c>
      <c r="W143" s="147">
        <f>W144</f>
        <v>0</v>
      </c>
      <c r="X143" s="147">
        <f>X144</f>
        <v>0</v>
      </c>
      <c r="Y143" s="217" t="e">
        <f t="shared" si="243"/>
        <v>#DIV/0!</v>
      </c>
      <c r="Z143" s="147">
        <f>Z144</f>
        <v>0</v>
      </c>
      <c r="AA143" s="147">
        <f>AA144</f>
        <v>0</v>
      </c>
      <c r="AB143" s="217" t="e">
        <f t="shared" si="244"/>
        <v>#DIV/0!</v>
      </c>
      <c r="AC143" s="147">
        <f>AC144</f>
        <v>0</v>
      </c>
      <c r="AD143" s="147">
        <f>AD144</f>
        <v>0</v>
      </c>
      <c r="AE143" s="217" t="e">
        <f t="shared" si="245"/>
        <v>#DIV/0!</v>
      </c>
      <c r="AF143" s="147">
        <f>AF144</f>
        <v>0</v>
      </c>
      <c r="AG143" s="147">
        <f>AG144</f>
        <v>0</v>
      </c>
      <c r="AH143" s="217" t="e">
        <f t="shared" si="246"/>
        <v>#DIV/0!</v>
      </c>
      <c r="AI143" s="147">
        <f>AI144</f>
        <v>0</v>
      </c>
      <c r="AJ143" s="147">
        <f>AJ144</f>
        <v>0</v>
      </c>
      <c r="AK143" s="217" t="e">
        <f t="shared" si="247"/>
        <v>#DIV/0!</v>
      </c>
      <c r="AL143" s="147">
        <f>AL144</f>
        <v>0</v>
      </c>
      <c r="AM143" s="147">
        <f>AM144</f>
        <v>0</v>
      </c>
      <c r="AN143" s="217" t="e">
        <f t="shared" si="248"/>
        <v>#DIV/0!</v>
      </c>
      <c r="AO143" s="147">
        <f>AO144</f>
        <v>2277.3000000000002</v>
      </c>
      <c r="AP143" s="147">
        <f>AP144</f>
        <v>0</v>
      </c>
      <c r="AQ143" s="217">
        <f t="shared" si="249"/>
        <v>0</v>
      </c>
      <c r="AR143" s="277"/>
    </row>
    <row r="144" spans="1:44" ht="26.25" customHeight="1" x14ac:dyDescent="0.25">
      <c r="A144" s="275"/>
      <c r="B144" s="276"/>
      <c r="C144" s="276"/>
      <c r="D144" s="165" t="s">
        <v>43</v>
      </c>
      <c r="E144" s="145">
        <f t="shared" ref="E144" si="317">H144+K144+N144+Q144+T144+W144+Z144+AC144+AF144+AI144+AL144+AO144</f>
        <v>2277.3000000000002</v>
      </c>
      <c r="F144" s="145">
        <f t="shared" ref="F144" si="318">I144+L144+O144+R144+U144+X144+AA144+AD144+AG144+AJ144+AM144+AP144</f>
        <v>0</v>
      </c>
      <c r="G144" s="217">
        <f t="shared" si="237"/>
        <v>0</v>
      </c>
      <c r="H144" s="145"/>
      <c r="I144" s="145"/>
      <c r="J144" s="217" t="e">
        <f t="shared" si="238"/>
        <v>#DIV/0!</v>
      </c>
      <c r="K144" s="145"/>
      <c r="L144" s="145"/>
      <c r="M144" s="217" t="e">
        <f t="shared" si="239"/>
        <v>#DIV/0!</v>
      </c>
      <c r="N144" s="145"/>
      <c r="O144" s="145"/>
      <c r="P144" s="217" t="e">
        <f t="shared" si="240"/>
        <v>#DIV/0!</v>
      </c>
      <c r="Q144" s="145"/>
      <c r="R144" s="145"/>
      <c r="S144" s="217" t="e">
        <f t="shared" si="241"/>
        <v>#DIV/0!</v>
      </c>
      <c r="T144" s="145"/>
      <c r="U144" s="145"/>
      <c r="V144" s="217" t="e">
        <f t="shared" si="242"/>
        <v>#DIV/0!</v>
      </c>
      <c r="W144" s="145"/>
      <c r="X144" s="145"/>
      <c r="Y144" s="217" t="e">
        <f t="shared" si="243"/>
        <v>#DIV/0!</v>
      </c>
      <c r="Z144" s="145"/>
      <c r="AA144" s="145"/>
      <c r="AB144" s="217" t="e">
        <f t="shared" si="244"/>
        <v>#DIV/0!</v>
      </c>
      <c r="AC144" s="145"/>
      <c r="AD144" s="145"/>
      <c r="AE144" s="217" t="e">
        <f t="shared" si="245"/>
        <v>#DIV/0!</v>
      </c>
      <c r="AF144" s="145"/>
      <c r="AG144" s="145"/>
      <c r="AH144" s="217" t="e">
        <f t="shared" si="246"/>
        <v>#DIV/0!</v>
      </c>
      <c r="AI144" s="145"/>
      <c r="AJ144" s="145"/>
      <c r="AK144" s="217" t="e">
        <f t="shared" si="247"/>
        <v>#DIV/0!</v>
      </c>
      <c r="AL144" s="145"/>
      <c r="AM144" s="145"/>
      <c r="AN144" s="217" t="e">
        <f t="shared" si="248"/>
        <v>#DIV/0!</v>
      </c>
      <c r="AO144" s="145">
        <v>2277.3000000000002</v>
      </c>
      <c r="AP144" s="145"/>
      <c r="AQ144" s="217">
        <f t="shared" si="249"/>
        <v>0</v>
      </c>
      <c r="AR144" s="277"/>
    </row>
    <row r="145" spans="1:44" ht="26.25" customHeight="1" x14ac:dyDescent="0.25">
      <c r="A145" s="275" t="s">
        <v>455</v>
      </c>
      <c r="B145" s="276" t="s">
        <v>457</v>
      </c>
      <c r="C145" s="276" t="s">
        <v>428</v>
      </c>
      <c r="D145" s="149" t="s">
        <v>41</v>
      </c>
      <c r="E145" s="147">
        <f>E146</f>
        <v>1040.5999999999999</v>
      </c>
      <c r="F145" s="147">
        <f>F146</f>
        <v>0</v>
      </c>
      <c r="G145" s="217">
        <f t="shared" ref="G145:G148" si="319">F145/E145</f>
        <v>0</v>
      </c>
      <c r="H145" s="147">
        <f>H146</f>
        <v>0</v>
      </c>
      <c r="I145" s="147">
        <f>I146</f>
        <v>0</v>
      </c>
      <c r="J145" s="217" t="e">
        <f t="shared" ref="J145:J148" si="320">I145/H145</f>
        <v>#DIV/0!</v>
      </c>
      <c r="K145" s="147">
        <f>K146</f>
        <v>0</v>
      </c>
      <c r="L145" s="147">
        <f>L146</f>
        <v>0</v>
      </c>
      <c r="M145" s="217" t="e">
        <f t="shared" ref="M145:M148" si="321">L145/K145</f>
        <v>#DIV/0!</v>
      </c>
      <c r="N145" s="147">
        <f>N146</f>
        <v>0</v>
      </c>
      <c r="O145" s="147">
        <f>O146</f>
        <v>0</v>
      </c>
      <c r="P145" s="217" t="e">
        <f t="shared" ref="P145:P148" si="322">O145/N145</f>
        <v>#DIV/0!</v>
      </c>
      <c r="Q145" s="147">
        <f>Q146</f>
        <v>0</v>
      </c>
      <c r="R145" s="147">
        <f>R146</f>
        <v>0</v>
      </c>
      <c r="S145" s="217" t="e">
        <f t="shared" ref="S145:S148" si="323">R145/Q145</f>
        <v>#DIV/0!</v>
      </c>
      <c r="T145" s="147">
        <f>T146</f>
        <v>0</v>
      </c>
      <c r="U145" s="147">
        <f>U146</f>
        <v>0</v>
      </c>
      <c r="V145" s="217" t="e">
        <f t="shared" ref="V145:V148" si="324">U145/T145</f>
        <v>#DIV/0!</v>
      </c>
      <c r="W145" s="147">
        <f>W146</f>
        <v>0</v>
      </c>
      <c r="X145" s="147">
        <f>X146</f>
        <v>0</v>
      </c>
      <c r="Y145" s="217" t="e">
        <f t="shared" ref="Y145:Y148" si="325">X145/W145</f>
        <v>#DIV/0!</v>
      </c>
      <c r="Z145" s="147">
        <f>Z146</f>
        <v>0</v>
      </c>
      <c r="AA145" s="147">
        <f>AA146</f>
        <v>0</v>
      </c>
      <c r="AB145" s="217" t="e">
        <f t="shared" ref="AB145:AB148" si="326">AA145/Z145</f>
        <v>#DIV/0!</v>
      </c>
      <c r="AC145" s="147">
        <f>AC146</f>
        <v>0</v>
      </c>
      <c r="AD145" s="147">
        <f>AD146</f>
        <v>0</v>
      </c>
      <c r="AE145" s="217" t="e">
        <f t="shared" ref="AE145:AE148" si="327">AD145/AC145</f>
        <v>#DIV/0!</v>
      </c>
      <c r="AF145" s="147">
        <f>AF146</f>
        <v>0</v>
      </c>
      <c r="AG145" s="147">
        <f>AG146</f>
        <v>0</v>
      </c>
      <c r="AH145" s="217" t="e">
        <f t="shared" ref="AH145:AH148" si="328">AG145/AF145</f>
        <v>#DIV/0!</v>
      </c>
      <c r="AI145" s="147">
        <f>AI146</f>
        <v>0</v>
      </c>
      <c r="AJ145" s="147">
        <f>AJ146</f>
        <v>0</v>
      </c>
      <c r="AK145" s="217" t="e">
        <f t="shared" ref="AK145:AK148" si="329">AJ145/AI145</f>
        <v>#DIV/0!</v>
      </c>
      <c r="AL145" s="147">
        <f>AL146</f>
        <v>0</v>
      </c>
      <c r="AM145" s="147">
        <f>AM146</f>
        <v>0</v>
      </c>
      <c r="AN145" s="217" t="e">
        <f t="shared" ref="AN145:AN148" si="330">AM145/AL145</f>
        <v>#DIV/0!</v>
      </c>
      <c r="AO145" s="147">
        <f>AO146</f>
        <v>1040.5999999999999</v>
      </c>
      <c r="AP145" s="147">
        <f>AP146</f>
        <v>0</v>
      </c>
      <c r="AQ145" s="217">
        <f t="shared" ref="AQ145:AQ148" si="331">AP145/AO145</f>
        <v>0</v>
      </c>
      <c r="AR145" s="277"/>
    </row>
    <row r="146" spans="1:44" ht="26.25" customHeight="1" x14ac:dyDescent="0.25">
      <c r="A146" s="275"/>
      <c r="B146" s="276"/>
      <c r="C146" s="276"/>
      <c r="D146" s="165" t="s">
        <v>43</v>
      </c>
      <c r="E146" s="145">
        <f t="shared" ref="E146" si="332">H146+K146+N146+Q146+T146+W146+Z146+AC146+AF146+AI146+AL146+AO146</f>
        <v>1040.5999999999999</v>
      </c>
      <c r="F146" s="145">
        <f t="shared" ref="F146" si="333">I146+L146+O146+R146+U146+X146+AA146+AD146+AG146+AJ146+AM146+AP146</f>
        <v>0</v>
      </c>
      <c r="G146" s="217">
        <f t="shared" si="319"/>
        <v>0</v>
      </c>
      <c r="H146" s="145"/>
      <c r="I146" s="145"/>
      <c r="J146" s="217" t="e">
        <f t="shared" si="320"/>
        <v>#DIV/0!</v>
      </c>
      <c r="K146" s="145"/>
      <c r="L146" s="145"/>
      <c r="M146" s="217" t="e">
        <f t="shared" si="321"/>
        <v>#DIV/0!</v>
      </c>
      <c r="N146" s="145"/>
      <c r="O146" s="145"/>
      <c r="P146" s="217" t="e">
        <f t="shared" si="322"/>
        <v>#DIV/0!</v>
      </c>
      <c r="Q146" s="145"/>
      <c r="R146" s="145"/>
      <c r="S146" s="217" t="e">
        <f t="shared" si="323"/>
        <v>#DIV/0!</v>
      </c>
      <c r="T146" s="145"/>
      <c r="U146" s="145"/>
      <c r="V146" s="217" t="e">
        <f t="shared" si="324"/>
        <v>#DIV/0!</v>
      </c>
      <c r="W146" s="145"/>
      <c r="X146" s="145"/>
      <c r="Y146" s="217" t="e">
        <f t="shared" si="325"/>
        <v>#DIV/0!</v>
      </c>
      <c r="Z146" s="145"/>
      <c r="AA146" s="145"/>
      <c r="AB146" s="217" t="e">
        <f t="shared" si="326"/>
        <v>#DIV/0!</v>
      </c>
      <c r="AC146" s="145"/>
      <c r="AD146" s="145"/>
      <c r="AE146" s="217" t="e">
        <f t="shared" si="327"/>
        <v>#DIV/0!</v>
      </c>
      <c r="AF146" s="145"/>
      <c r="AG146" s="145"/>
      <c r="AH146" s="217" t="e">
        <f t="shared" si="328"/>
        <v>#DIV/0!</v>
      </c>
      <c r="AI146" s="145"/>
      <c r="AJ146" s="145"/>
      <c r="AK146" s="217" t="e">
        <f t="shared" si="329"/>
        <v>#DIV/0!</v>
      </c>
      <c r="AL146" s="145"/>
      <c r="AM146" s="145"/>
      <c r="AN146" s="217" t="e">
        <f t="shared" si="330"/>
        <v>#DIV/0!</v>
      </c>
      <c r="AO146" s="145">
        <v>1040.5999999999999</v>
      </c>
      <c r="AP146" s="145"/>
      <c r="AQ146" s="217">
        <f t="shared" si="331"/>
        <v>0</v>
      </c>
      <c r="AR146" s="277"/>
    </row>
    <row r="147" spans="1:44" ht="21" customHeight="1" x14ac:dyDescent="0.25">
      <c r="A147" s="275"/>
      <c r="B147" s="284" t="s">
        <v>329</v>
      </c>
      <c r="C147" s="276" t="s">
        <v>428</v>
      </c>
      <c r="D147" s="149" t="s">
        <v>41</v>
      </c>
      <c r="E147" s="147">
        <f>E115</f>
        <v>29346.999999999996</v>
      </c>
      <c r="F147" s="147">
        <f>F115</f>
        <v>3793.3</v>
      </c>
      <c r="G147" s="148">
        <f t="shared" si="319"/>
        <v>0.12925682352540296</v>
      </c>
      <c r="H147" s="147">
        <f>H115</f>
        <v>0</v>
      </c>
      <c r="I147" s="147">
        <f>I115</f>
        <v>0</v>
      </c>
      <c r="J147" s="217" t="e">
        <f t="shared" si="320"/>
        <v>#DIV/0!</v>
      </c>
      <c r="K147" s="147">
        <f>K115</f>
        <v>0</v>
      </c>
      <c r="L147" s="147">
        <f>L115</f>
        <v>0</v>
      </c>
      <c r="M147" s="217" t="e">
        <f t="shared" si="321"/>
        <v>#DIV/0!</v>
      </c>
      <c r="N147" s="147">
        <f>N115</f>
        <v>0</v>
      </c>
      <c r="O147" s="147">
        <f>O115</f>
        <v>0</v>
      </c>
      <c r="P147" s="217" t="e">
        <f t="shared" si="322"/>
        <v>#DIV/0!</v>
      </c>
      <c r="Q147" s="147">
        <f>Q115</f>
        <v>0</v>
      </c>
      <c r="R147" s="147">
        <f>R115</f>
        <v>0</v>
      </c>
      <c r="S147" s="217" t="e">
        <f t="shared" si="323"/>
        <v>#DIV/0!</v>
      </c>
      <c r="T147" s="147">
        <f>T115</f>
        <v>0</v>
      </c>
      <c r="U147" s="147">
        <f>U115</f>
        <v>0</v>
      </c>
      <c r="V147" s="217" t="e">
        <f t="shared" si="324"/>
        <v>#DIV/0!</v>
      </c>
      <c r="W147" s="147">
        <f>W115</f>
        <v>3793.3</v>
      </c>
      <c r="X147" s="147">
        <f>X115</f>
        <v>3793.3</v>
      </c>
      <c r="Y147" s="217">
        <f t="shared" si="325"/>
        <v>1</v>
      </c>
      <c r="Z147" s="147">
        <f>Z115</f>
        <v>0</v>
      </c>
      <c r="AA147" s="147">
        <f>AA115</f>
        <v>0</v>
      </c>
      <c r="AB147" s="217" t="e">
        <f t="shared" si="326"/>
        <v>#DIV/0!</v>
      </c>
      <c r="AC147" s="147">
        <f>AC115</f>
        <v>0</v>
      </c>
      <c r="AD147" s="147">
        <f>AD115</f>
        <v>0</v>
      </c>
      <c r="AE147" s="217" t="e">
        <f t="shared" si="327"/>
        <v>#DIV/0!</v>
      </c>
      <c r="AF147" s="147">
        <f>AF115</f>
        <v>0</v>
      </c>
      <c r="AG147" s="147">
        <f>AG115</f>
        <v>0</v>
      </c>
      <c r="AH147" s="217" t="e">
        <f t="shared" si="328"/>
        <v>#DIV/0!</v>
      </c>
      <c r="AI147" s="147">
        <f>AI115</f>
        <v>1160.5</v>
      </c>
      <c r="AJ147" s="147">
        <f>AJ115</f>
        <v>0</v>
      </c>
      <c r="AK147" s="217">
        <f t="shared" si="329"/>
        <v>0</v>
      </c>
      <c r="AL147" s="147">
        <f>AL115</f>
        <v>0</v>
      </c>
      <c r="AM147" s="147">
        <f>AM115</f>
        <v>0</v>
      </c>
      <c r="AN147" s="217" t="e">
        <f t="shared" si="330"/>
        <v>#DIV/0!</v>
      </c>
      <c r="AO147" s="147">
        <f>AO115</f>
        <v>24393.199999999997</v>
      </c>
      <c r="AP147" s="147">
        <f>AP115</f>
        <v>0</v>
      </c>
      <c r="AQ147" s="218">
        <f>AP147/AO147</f>
        <v>0</v>
      </c>
      <c r="AR147" s="285"/>
    </row>
    <row r="148" spans="1:44" ht="21" customHeight="1" x14ac:dyDescent="0.25">
      <c r="A148" s="275"/>
      <c r="B148" s="284"/>
      <c r="C148" s="276"/>
      <c r="D148" s="165" t="s">
        <v>43</v>
      </c>
      <c r="E148" s="147">
        <f>E116</f>
        <v>29346.999999999996</v>
      </c>
      <c r="F148" s="147">
        <f>F116</f>
        <v>3793.3</v>
      </c>
      <c r="G148" s="148">
        <f t="shared" si="319"/>
        <v>0.12925682352540296</v>
      </c>
      <c r="H148" s="147">
        <f>H116</f>
        <v>0</v>
      </c>
      <c r="I148" s="147">
        <f>I116</f>
        <v>0</v>
      </c>
      <c r="J148" s="217" t="e">
        <f t="shared" si="320"/>
        <v>#DIV/0!</v>
      </c>
      <c r="K148" s="147">
        <f>K116</f>
        <v>0</v>
      </c>
      <c r="L148" s="147">
        <f>L116</f>
        <v>0</v>
      </c>
      <c r="M148" s="217" t="e">
        <f t="shared" si="321"/>
        <v>#DIV/0!</v>
      </c>
      <c r="N148" s="147">
        <f>N116</f>
        <v>0</v>
      </c>
      <c r="O148" s="147">
        <f>O116</f>
        <v>0</v>
      </c>
      <c r="P148" s="217" t="e">
        <f t="shared" si="322"/>
        <v>#DIV/0!</v>
      </c>
      <c r="Q148" s="147">
        <f>Q116</f>
        <v>0</v>
      </c>
      <c r="R148" s="147">
        <f>R116</f>
        <v>0</v>
      </c>
      <c r="S148" s="217" t="e">
        <f t="shared" si="323"/>
        <v>#DIV/0!</v>
      </c>
      <c r="T148" s="147">
        <f>T116</f>
        <v>0</v>
      </c>
      <c r="U148" s="147">
        <f>U116</f>
        <v>0</v>
      </c>
      <c r="V148" s="217" t="e">
        <f t="shared" si="324"/>
        <v>#DIV/0!</v>
      </c>
      <c r="W148" s="147">
        <f>W116</f>
        <v>3793.3</v>
      </c>
      <c r="X148" s="147">
        <f>X116</f>
        <v>3793.3</v>
      </c>
      <c r="Y148" s="217">
        <f t="shared" si="325"/>
        <v>1</v>
      </c>
      <c r="Z148" s="147">
        <f>Z116</f>
        <v>0</v>
      </c>
      <c r="AA148" s="147">
        <f>AA116</f>
        <v>0</v>
      </c>
      <c r="AB148" s="217" t="e">
        <f t="shared" si="326"/>
        <v>#DIV/0!</v>
      </c>
      <c r="AC148" s="147">
        <f>AC116</f>
        <v>0</v>
      </c>
      <c r="AD148" s="147">
        <f>AD116</f>
        <v>0</v>
      </c>
      <c r="AE148" s="217" t="e">
        <f t="shared" si="327"/>
        <v>#DIV/0!</v>
      </c>
      <c r="AF148" s="147">
        <f>AF116</f>
        <v>0</v>
      </c>
      <c r="AG148" s="147">
        <f>AG116</f>
        <v>0</v>
      </c>
      <c r="AH148" s="217" t="e">
        <f t="shared" si="328"/>
        <v>#DIV/0!</v>
      </c>
      <c r="AI148" s="147">
        <f>AI116</f>
        <v>1160.5</v>
      </c>
      <c r="AJ148" s="147">
        <f>AJ116</f>
        <v>0</v>
      </c>
      <c r="AK148" s="217">
        <f t="shared" si="329"/>
        <v>0</v>
      </c>
      <c r="AL148" s="147">
        <f>AL116</f>
        <v>0</v>
      </c>
      <c r="AM148" s="147">
        <f>AM116</f>
        <v>0</v>
      </c>
      <c r="AN148" s="217" t="e">
        <f t="shared" si="330"/>
        <v>#DIV/0!</v>
      </c>
      <c r="AO148" s="147">
        <f>AO116</f>
        <v>24393.199999999997</v>
      </c>
      <c r="AP148" s="147">
        <f>AP116</f>
        <v>0</v>
      </c>
      <c r="AQ148" s="217">
        <f t="shared" si="331"/>
        <v>0</v>
      </c>
      <c r="AR148" s="285"/>
    </row>
    <row r="149" spans="1:44" ht="15.75" x14ac:dyDescent="0.25">
      <c r="A149" s="280" t="s">
        <v>332</v>
      </c>
      <c r="B149" s="280"/>
      <c r="C149" s="280"/>
      <c r="D149" s="280"/>
      <c r="E149" s="280"/>
      <c r="F149" s="280"/>
      <c r="G149" s="280"/>
      <c r="H149" s="280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0"/>
      <c r="T149" s="280"/>
      <c r="U149" s="280"/>
      <c r="V149" s="280"/>
      <c r="W149" s="280"/>
      <c r="X149" s="28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280"/>
      <c r="AJ149" s="280"/>
      <c r="AK149" s="280"/>
      <c r="AL149" s="280"/>
      <c r="AM149" s="280"/>
      <c r="AN149" s="280"/>
      <c r="AO149" s="280"/>
      <c r="AP149" s="280"/>
      <c r="AQ149" s="280"/>
      <c r="AR149" s="280"/>
    </row>
    <row r="150" spans="1:44" ht="132" customHeight="1" x14ac:dyDescent="0.25">
      <c r="A150" s="275" t="s">
        <v>330</v>
      </c>
      <c r="B150" s="276" t="s">
        <v>333</v>
      </c>
      <c r="C150" s="276"/>
      <c r="D150" s="149" t="s">
        <v>41</v>
      </c>
      <c r="E150" s="147">
        <f>E151</f>
        <v>49252.3</v>
      </c>
      <c r="F150" s="147">
        <f>F151</f>
        <v>20412.400000000001</v>
      </c>
      <c r="G150" s="147" t="s">
        <v>270</v>
      </c>
      <c r="H150" s="147" t="s">
        <v>270</v>
      </c>
      <c r="I150" s="147" t="s">
        <v>270</v>
      </c>
      <c r="J150" s="147" t="s">
        <v>270</v>
      </c>
      <c r="K150" s="147" t="s">
        <v>270</v>
      </c>
      <c r="L150" s="147" t="s">
        <v>270</v>
      </c>
      <c r="M150" s="147" t="s">
        <v>270</v>
      </c>
      <c r="N150" s="147" t="s">
        <v>270</v>
      </c>
      <c r="O150" s="147" t="s">
        <v>270</v>
      </c>
      <c r="P150" s="147" t="s">
        <v>270</v>
      </c>
      <c r="Q150" s="147" t="s">
        <v>270</v>
      </c>
      <c r="R150" s="147" t="s">
        <v>270</v>
      </c>
      <c r="S150" s="147" t="s">
        <v>270</v>
      </c>
      <c r="T150" s="147" t="s">
        <v>270</v>
      </c>
      <c r="U150" s="147" t="s">
        <v>270</v>
      </c>
      <c r="V150" s="147" t="s">
        <v>270</v>
      </c>
      <c r="W150" s="147" t="s">
        <v>270</v>
      </c>
      <c r="X150" s="147" t="s">
        <v>270</v>
      </c>
      <c r="Y150" s="147" t="s">
        <v>270</v>
      </c>
      <c r="Z150" s="147" t="s">
        <v>270</v>
      </c>
      <c r="AA150" s="147" t="s">
        <v>270</v>
      </c>
      <c r="AB150" s="147" t="s">
        <v>270</v>
      </c>
      <c r="AC150" s="147" t="s">
        <v>270</v>
      </c>
      <c r="AD150" s="147" t="s">
        <v>270</v>
      </c>
      <c r="AE150" s="147" t="s">
        <v>270</v>
      </c>
      <c r="AF150" s="147" t="s">
        <v>270</v>
      </c>
      <c r="AG150" s="147" t="s">
        <v>270</v>
      </c>
      <c r="AH150" s="147" t="s">
        <v>270</v>
      </c>
      <c r="AI150" s="147" t="s">
        <v>270</v>
      </c>
      <c r="AJ150" s="147" t="s">
        <v>270</v>
      </c>
      <c r="AK150" s="147" t="s">
        <v>270</v>
      </c>
      <c r="AL150" s="147" t="s">
        <v>270</v>
      </c>
      <c r="AM150" s="147" t="s">
        <v>270</v>
      </c>
      <c r="AN150" s="147" t="s">
        <v>270</v>
      </c>
      <c r="AO150" s="147" t="s">
        <v>270</v>
      </c>
      <c r="AP150" s="147" t="s">
        <v>270</v>
      </c>
      <c r="AQ150" s="147" t="s">
        <v>270</v>
      </c>
      <c r="AR150" s="277"/>
    </row>
    <row r="151" spans="1:44" ht="43.5" customHeight="1" x14ac:dyDescent="0.25">
      <c r="A151" s="275"/>
      <c r="B151" s="276"/>
      <c r="C151" s="276"/>
      <c r="D151" s="165" t="s">
        <v>43</v>
      </c>
      <c r="E151" s="145">
        <v>49252.3</v>
      </c>
      <c r="F151" s="230">
        <f>1398.6+3378.6+3683.7+3899.3+3899.2+4153.1-0.1</f>
        <v>20412.400000000001</v>
      </c>
      <c r="G151" s="147" t="s">
        <v>270</v>
      </c>
      <c r="H151" s="147" t="s">
        <v>270</v>
      </c>
      <c r="I151" s="147" t="s">
        <v>270</v>
      </c>
      <c r="J151" s="147" t="s">
        <v>270</v>
      </c>
      <c r="K151" s="147" t="s">
        <v>270</v>
      </c>
      <c r="L151" s="147" t="s">
        <v>270</v>
      </c>
      <c r="M151" s="147" t="s">
        <v>270</v>
      </c>
      <c r="N151" s="147" t="s">
        <v>270</v>
      </c>
      <c r="O151" s="147" t="s">
        <v>270</v>
      </c>
      <c r="P151" s="147" t="s">
        <v>270</v>
      </c>
      <c r="Q151" s="147" t="s">
        <v>270</v>
      </c>
      <c r="R151" s="147" t="s">
        <v>270</v>
      </c>
      <c r="S151" s="147" t="s">
        <v>270</v>
      </c>
      <c r="T151" s="147" t="s">
        <v>270</v>
      </c>
      <c r="U151" s="147" t="s">
        <v>270</v>
      </c>
      <c r="V151" s="147" t="s">
        <v>270</v>
      </c>
      <c r="W151" s="147" t="s">
        <v>270</v>
      </c>
      <c r="X151" s="147" t="s">
        <v>270</v>
      </c>
      <c r="Y151" s="147" t="s">
        <v>270</v>
      </c>
      <c r="Z151" s="147" t="s">
        <v>270</v>
      </c>
      <c r="AA151" s="147" t="s">
        <v>270</v>
      </c>
      <c r="AB151" s="147" t="s">
        <v>270</v>
      </c>
      <c r="AC151" s="147" t="s">
        <v>270</v>
      </c>
      <c r="AD151" s="147" t="s">
        <v>270</v>
      </c>
      <c r="AE151" s="147" t="s">
        <v>270</v>
      </c>
      <c r="AF151" s="147" t="s">
        <v>270</v>
      </c>
      <c r="AG151" s="147" t="s">
        <v>270</v>
      </c>
      <c r="AH151" s="147" t="s">
        <v>270</v>
      </c>
      <c r="AI151" s="147" t="s">
        <v>270</v>
      </c>
      <c r="AJ151" s="147" t="s">
        <v>270</v>
      </c>
      <c r="AK151" s="147" t="s">
        <v>270</v>
      </c>
      <c r="AL151" s="147" t="s">
        <v>270</v>
      </c>
      <c r="AM151" s="147" t="s">
        <v>270</v>
      </c>
      <c r="AN151" s="147" t="s">
        <v>270</v>
      </c>
      <c r="AO151" s="147" t="s">
        <v>270</v>
      </c>
      <c r="AP151" s="147" t="s">
        <v>270</v>
      </c>
      <c r="AQ151" s="147" t="s">
        <v>270</v>
      </c>
      <c r="AR151" s="277"/>
    </row>
    <row r="152" spans="1:44" ht="21" customHeight="1" x14ac:dyDescent="0.25">
      <c r="A152" s="336"/>
      <c r="B152" s="338" t="s">
        <v>331</v>
      </c>
      <c r="C152" s="278"/>
      <c r="D152" s="149" t="s">
        <v>41</v>
      </c>
      <c r="E152" s="147">
        <f>E150</f>
        <v>49252.3</v>
      </c>
      <c r="F152" s="147">
        <f>F150</f>
        <v>20412.400000000001</v>
      </c>
      <c r="G152" s="147" t="s">
        <v>270</v>
      </c>
      <c r="H152" s="147" t="s">
        <v>270</v>
      </c>
      <c r="I152" s="147" t="s">
        <v>270</v>
      </c>
      <c r="J152" s="147" t="s">
        <v>270</v>
      </c>
      <c r="K152" s="147" t="s">
        <v>270</v>
      </c>
      <c r="L152" s="147" t="s">
        <v>270</v>
      </c>
      <c r="M152" s="147" t="s">
        <v>270</v>
      </c>
      <c r="N152" s="147" t="s">
        <v>270</v>
      </c>
      <c r="O152" s="147" t="s">
        <v>270</v>
      </c>
      <c r="P152" s="147" t="s">
        <v>270</v>
      </c>
      <c r="Q152" s="147" t="s">
        <v>270</v>
      </c>
      <c r="R152" s="147" t="s">
        <v>270</v>
      </c>
      <c r="S152" s="147" t="s">
        <v>270</v>
      </c>
      <c r="T152" s="147" t="s">
        <v>270</v>
      </c>
      <c r="U152" s="147" t="s">
        <v>270</v>
      </c>
      <c r="V152" s="147" t="s">
        <v>270</v>
      </c>
      <c r="W152" s="147" t="s">
        <v>270</v>
      </c>
      <c r="X152" s="147" t="s">
        <v>270</v>
      </c>
      <c r="Y152" s="147" t="s">
        <v>270</v>
      </c>
      <c r="Z152" s="147" t="s">
        <v>270</v>
      </c>
      <c r="AA152" s="147" t="s">
        <v>270</v>
      </c>
      <c r="AB152" s="147" t="s">
        <v>270</v>
      </c>
      <c r="AC152" s="147" t="s">
        <v>270</v>
      </c>
      <c r="AD152" s="147" t="s">
        <v>270</v>
      </c>
      <c r="AE152" s="147" t="s">
        <v>270</v>
      </c>
      <c r="AF152" s="147" t="s">
        <v>270</v>
      </c>
      <c r="AG152" s="147" t="s">
        <v>270</v>
      </c>
      <c r="AH152" s="147" t="s">
        <v>270</v>
      </c>
      <c r="AI152" s="147" t="s">
        <v>270</v>
      </c>
      <c r="AJ152" s="147" t="s">
        <v>270</v>
      </c>
      <c r="AK152" s="147" t="s">
        <v>270</v>
      </c>
      <c r="AL152" s="147" t="s">
        <v>270</v>
      </c>
      <c r="AM152" s="147" t="s">
        <v>270</v>
      </c>
      <c r="AN152" s="147" t="s">
        <v>270</v>
      </c>
      <c r="AO152" s="147" t="s">
        <v>270</v>
      </c>
      <c r="AP152" s="147" t="s">
        <v>270</v>
      </c>
      <c r="AQ152" s="147" t="s">
        <v>270</v>
      </c>
      <c r="AR152" s="341"/>
    </row>
    <row r="153" spans="1:44" ht="21" customHeight="1" x14ac:dyDescent="0.25">
      <c r="A153" s="337"/>
      <c r="B153" s="339"/>
      <c r="C153" s="340"/>
      <c r="D153" s="235" t="s">
        <v>43</v>
      </c>
      <c r="E153" s="147">
        <f>E151</f>
        <v>49252.3</v>
      </c>
      <c r="F153" s="147">
        <f>F151</f>
        <v>20412.400000000001</v>
      </c>
      <c r="G153" s="147" t="s">
        <v>270</v>
      </c>
      <c r="H153" s="147" t="s">
        <v>270</v>
      </c>
      <c r="I153" s="147" t="s">
        <v>270</v>
      </c>
      <c r="J153" s="147" t="s">
        <v>270</v>
      </c>
      <c r="K153" s="147" t="s">
        <v>270</v>
      </c>
      <c r="L153" s="147" t="s">
        <v>270</v>
      </c>
      <c r="M153" s="147" t="s">
        <v>270</v>
      </c>
      <c r="N153" s="147" t="s">
        <v>270</v>
      </c>
      <c r="O153" s="147" t="s">
        <v>270</v>
      </c>
      <c r="P153" s="147" t="s">
        <v>270</v>
      </c>
      <c r="Q153" s="147" t="s">
        <v>270</v>
      </c>
      <c r="R153" s="147" t="s">
        <v>270</v>
      </c>
      <c r="S153" s="147" t="s">
        <v>270</v>
      </c>
      <c r="T153" s="147" t="s">
        <v>270</v>
      </c>
      <c r="U153" s="147" t="s">
        <v>270</v>
      </c>
      <c r="V153" s="147" t="s">
        <v>270</v>
      </c>
      <c r="W153" s="147" t="s">
        <v>270</v>
      </c>
      <c r="X153" s="147" t="s">
        <v>270</v>
      </c>
      <c r="Y153" s="147" t="s">
        <v>270</v>
      </c>
      <c r="Z153" s="147" t="s">
        <v>270</v>
      </c>
      <c r="AA153" s="147" t="s">
        <v>270</v>
      </c>
      <c r="AB153" s="147" t="s">
        <v>270</v>
      </c>
      <c r="AC153" s="147" t="s">
        <v>270</v>
      </c>
      <c r="AD153" s="147" t="s">
        <v>270</v>
      </c>
      <c r="AE153" s="147" t="s">
        <v>270</v>
      </c>
      <c r="AF153" s="147" t="s">
        <v>270</v>
      </c>
      <c r="AG153" s="147" t="s">
        <v>270</v>
      </c>
      <c r="AH153" s="147" t="s">
        <v>270</v>
      </c>
      <c r="AI153" s="147" t="s">
        <v>270</v>
      </c>
      <c r="AJ153" s="147" t="s">
        <v>270</v>
      </c>
      <c r="AK153" s="147" t="s">
        <v>270</v>
      </c>
      <c r="AL153" s="147" t="s">
        <v>270</v>
      </c>
      <c r="AM153" s="147" t="s">
        <v>270</v>
      </c>
      <c r="AN153" s="147" t="s">
        <v>270</v>
      </c>
      <c r="AO153" s="147" t="s">
        <v>270</v>
      </c>
      <c r="AP153" s="147" t="s">
        <v>270</v>
      </c>
      <c r="AQ153" s="147" t="s">
        <v>270</v>
      </c>
      <c r="AR153" s="342"/>
    </row>
    <row r="154" spans="1:44" ht="22.5" customHeight="1" x14ac:dyDescent="0.25">
      <c r="A154" s="347" t="s">
        <v>260</v>
      </c>
      <c r="B154" s="348"/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  <c r="AP154" s="348"/>
      <c r="AQ154" s="348"/>
      <c r="AR154" s="349"/>
    </row>
    <row r="155" spans="1:44" ht="18.75" customHeight="1" x14ac:dyDescent="0.25">
      <c r="A155" s="276" t="s">
        <v>439</v>
      </c>
      <c r="B155" s="276"/>
      <c r="C155" s="276"/>
      <c r="D155" s="149" t="s">
        <v>41</v>
      </c>
      <c r="E155" s="147">
        <f>E12</f>
        <v>508388.19999999995</v>
      </c>
      <c r="F155" s="147">
        <f>F12</f>
        <v>28181.300000000003</v>
      </c>
      <c r="G155" s="147">
        <f>F155/E155</f>
        <v>5.5432639860641938E-2</v>
      </c>
      <c r="H155" s="147">
        <f t="shared" ref="H155:AQ155" si="334">H12</f>
        <v>0</v>
      </c>
      <c r="I155" s="147">
        <f t="shared" si="334"/>
        <v>0</v>
      </c>
      <c r="J155" s="147" t="e">
        <f t="shared" si="334"/>
        <v>#DIV/0!</v>
      </c>
      <c r="K155" s="147">
        <f t="shared" si="334"/>
        <v>0</v>
      </c>
      <c r="L155" s="147">
        <f t="shared" si="334"/>
        <v>0</v>
      </c>
      <c r="M155" s="147" t="e">
        <f t="shared" si="334"/>
        <v>#DIV/0!</v>
      </c>
      <c r="N155" s="147">
        <f t="shared" si="334"/>
        <v>1948.3</v>
      </c>
      <c r="O155" s="147">
        <f t="shared" si="334"/>
        <v>1948.3</v>
      </c>
      <c r="P155" s="147">
        <f t="shared" si="334"/>
        <v>1</v>
      </c>
      <c r="Q155" s="147">
        <f t="shared" si="334"/>
        <v>437.2</v>
      </c>
      <c r="R155" s="147">
        <f t="shared" si="334"/>
        <v>437.2</v>
      </c>
      <c r="S155" s="147">
        <f t="shared" si="334"/>
        <v>1</v>
      </c>
      <c r="T155" s="147">
        <f t="shared" si="334"/>
        <v>0</v>
      </c>
      <c r="U155" s="147">
        <f t="shared" si="334"/>
        <v>0</v>
      </c>
      <c r="V155" s="147" t="e">
        <f t="shared" si="334"/>
        <v>#DIV/0!</v>
      </c>
      <c r="W155" s="147">
        <f t="shared" si="334"/>
        <v>5383.4</v>
      </c>
      <c r="X155" s="147">
        <f t="shared" si="334"/>
        <v>5383.4</v>
      </c>
      <c r="Y155" s="147">
        <f t="shared" si="334"/>
        <v>1</v>
      </c>
      <c r="Z155" s="147">
        <f t="shared" si="334"/>
        <v>748.2</v>
      </c>
      <c r="AA155" s="147">
        <f t="shared" si="334"/>
        <v>0</v>
      </c>
      <c r="AB155" s="147">
        <f t="shared" si="334"/>
        <v>0</v>
      </c>
      <c r="AC155" s="147">
        <f t="shared" si="334"/>
        <v>495.4</v>
      </c>
      <c r="AD155" s="147">
        <f t="shared" si="334"/>
        <v>0</v>
      </c>
      <c r="AE155" s="147">
        <f t="shared" si="334"/>
        <v>0</v>
      </c>
      <c r="AF155" s="147">
        <f t="shared" si="334"/>
        <v>92.3</v>
      </c>
      <c r="AG155" s="147">
        <f t="shared" si="334"/>
        <v>0</v>
      </c>
      <c r="AH155" s="147">
        <f t="shared" si="334"/>
        <v>0</v>
      </c>
      <c r="AI155" s="147">
        <f t="shared" si="334"/>
        <v>37038.099999999991</v>
      </c>
      <c r="AJ155" s="147">
        <f t="shared" si="334"/>
        <v>0</v>
      </c>
      <c r="AK155" s="147">
        <f t="shared" si="334"/>
        <v>0</v>
      </c>
      <c r="AL155" s="147">
        <f t="shared" si="334"/>
        <v>0</v>
      </c>
      <c r="AM155" s="147">
        <f t="shared" si="334"/>
        <v>0</v>
      </c>
      <c r="AN155" s="147" t="e">
        <f t="shared" si="334"/>
        <v>#DIV/0!</v>
      </c>
      <c r="AO155" s="147">
        <f t="shared" si="334"/>
        <v>412992.99999999994</v>
      </c>
      <c r="AP155" s="147">
        <f t="shared" si="334"/>
        <v>0</v>
      </c>
      <c r="AQ155" s="147">
        <f t="shared" si="334"/>
        <v>0</v>
      </c>
      <c r="AR155" s="341"/>
    </row>
    <row r="156" spans="1:44" ht="20.25" customHeight="1" x14ac:dyDescent="0.25">
      <c r="A156" s="276"/>
      <c r="B156" s="276"/>
      <c r="C156" s="276"/>
      <c r="D156" s="165" t="s">
        <v>43</v>
      </c>
      <c r="E156" s="147">
        <f>E13</f>
        <v>508388.19999999995</v>
      </c>
      <c r="F156" s="147">
        <f>F13</f>
        <v>28181.300000000003</v>
      </c>
      <c r="G156" s="147">
        <f t="shared" ref="G156" si="335">F156/E156</f>
        <v>5.5432639860641938E-2</v>
      </c>
      <c r="H156" s="147">
        <f t="shared" ref="H156:AQ156" si="336">H13</f>
        <v>0</v>
      </c>
      <c r="I156" s="147">
        <f t="shared" si="336"/>
        <v>0</v>
      </c>
      <c r="J156" s="147" t="e">
        <f t="shared" si="336"/>
        <v>#DIV/0!</v>
      </c>
      <c r="K156" s="147">
        <f t="shared" si="336"/>
        <v>0</v>
      </c>
      <c r="L156" s="147">
        <f t="shared" si="336"/>
        <v>0</v>
      </c>
      <c r="M156" s="147" t="e">
        <f t="shared" si="336"/>
        <v>#DIV/0!</v>
      </c>
      <c r="N156" s="147">
        <f t="shared" si="336"/>
        <v>1948.3</v>
      </c>
      <c r="O156" s="147">
        <f t="shared" si="336"/>
        <v>1948.3</v>
      </c>
      <c r="P156" s="147">
        <f t="shared" si="336"/>
        <v>1</v>
      </c>
      <c r="Q156" s="147">
        <f t="shared" si="336"/>
        <v>437.2</v>
      </c>
      <c r="R156" s="147">
        <f t="shared" si="336"/>
        <v>437.2</v>
      </c>
      <c r="S156" s="147">
        <f t="shared" si="336"/>
        <v>1</v>
      </c>
      <c r="T156" s="147">
        <f t="shared" si="336"/>
        <v>0</v>
      </c>
      <c r="U156" s="147">
        <f t="shared" si="336"/>
        <v>0</v>
      </c>
      <c r="V156" s="147" t="e">
        <f t="shared" si="336"/>
        <v>#DIV/0!</v>
      </c>
      <c r="W156" s="147">
        <f t="shared" si="336"/>
        <v>5383.4</v>
      </c>
      <c r="X156" s="147">
        <f t="shared" si="336"/>
        <v>5383.4</v>
      </c>
      <c r="Y156" s="147">
        <f t="shared" si="336"/>
        <v>1</v>
      </c>
      <c r="Z156" s="147">
        <f t="shared" si="336"/>
        <v>748.2</v>
      </c>
      <c r="AA156" s="147">
        <f t="shared" si="336"/>
        <v>0</v>
      </c>
      <c r="AB156" s="147">
        <f t="shared" si="336"/>
        <v>0</v>
      </c>
      <c r="AC156" s="147">
        <f t="shared" si="336"/>
        <v>495.4</v>
      </c>
      <c r="AD156" s="147">
        <f t="shared" si="336"/>
        <v>0</v>
      </c>
      <c r="AE156" s="147">
        <f t="shared" si="336"/>
        <v>0</v>
      </c>
      <c r="AF156" s="147">
        <f t="shared" si="336"/>
        <v>92.3</v>
      </c>
      <c r="AG156" s="147">
        <f t="shared" si="336"/>
        <v>0</v>
      </c>
      <c r="AH156" s="147">
        <f t="shared" si="336"/>
        <v>0</v>
      </c>
      <c r="AI156" s="147">
        <f t="shared" si="336"/>
        <v>37038.099999999991</v>
      </c>
      <c r="AJ156" s="147">
        <f t="shared" si="336"/>
        <v>0</v>
      </c>
      <c r="AK156" s="147">
        <f t="shared" si="336"/>
        <v>0</v>
      </c>
      <c r="AL156" s="147">
        <f t="shared" si="336"/>
        <v>0</v>
      </c>
      <c r="AM156" s="147">
        <f t="shared" si="336"/>
        <v>0</v>
      </c>
      <c r="AN156" s="147" t="e">
        <f t="shared" si="336"/>
        <v>#DIV/0!</v>
      </c>
      <c r="AO156" s="147">
        <f t="shared" si="336"/>
        <v>412992.99999999994</v>
      </c>
      <c r="AP156" s="147">
        <f t="shared" si="336"/>
        <v>0</v>
      </c>
      <c r="AQ156" s="147">
        <f t="shared" si="336"/>
        <v>0</v>
      </c>
      <c r="AR156" s="342"/>
    </row>
    <row r="157" spans="1:44" s="102" customFormat="1" ht="45.2" customHeight="1" x14ac:dyDescent="0.25">
      <c r="A157" s="350" t="s">
        <v>300</v>
      </c>
      <c r="B157" s="351"/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351"/>
      <c r="AP157" s="351"/>
      <c r="AQ157" s="351"/>
      <c r="AR157" s="351"/>
    </row>
    <row r="158" spans="1:44" s="102" customFormat="1" ht="19.7" customHeight="1" x14ac:dyDescent="0.25">
      <c r="A158" s="101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</row>
    <row r="159" spans="1:44" ht="19.7" customHeight="1" x14ac:dyDescent="0.3">
      <c r="A159" s="345" t="s">
        <v>344</v>
      </c>
      <c r="B159" s="345"/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345"/>
      <c r="AP159" s="115"/>
      <c r="AQ159" s="115"/>
    </row>
    <row r="160" spans="1:44" ht="12.6" customHeight="1" x14ac:dyDescent="0.3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4"/>
      <c r="AC160" s="123"/>
      <c r="AD160" s="123"/>
      <c r="AE160" s="124"/>
      <c r="AF160" s="123"/>
      <c r="AG160" s="123"/>
      <c r="AH160" s="124"/>
      <c r="AI160" s="123"/>
      <c r="AJ160" s="123"/>
      <c r="AK160" s="124"/>
      <c r="AL160" s="123"/>
      <c r="AM160" s="123"/>
      <c r="AN160" s="124"/>
      <c r="AO160" s="123"/>
      <c r="AP160" s="115"/>
      <c r="AQ160" s="115"/>
    </row>
    <row r="161" spans="1:44" ht="16.5" customHeight="1" x14ac:dyDescent="0.3">
      <c r="A161" s="153" t="s">
        <v>345</v>
      </c>
      <c r="B161" s="153"/>
      <c r="C161" s="163"/>
      <c r="D161" s="163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1"/>
      <c r="AQ161" s="111"/>
      <c r="AR161" s="111"/>
    </row>
    <row r="162" spans="1:44" ht="14.45" customHeight="1" x14ac:dyDescent="0.3">
      <c r="A162" s="119"/>
      <c r="B162" s="116"/>
      <c r="C162" s="116"/>
      <c r="D162" s="120"/>
      <c r="E162" s="121"/>
      <c r="F162" s="121"/>
      <c r="G162" s="121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6"/>
      <c r="AJ162" s="116"/>
      <c r="AK162" s="116"/>
      <c r="AL162" s="117"/>
      <c r="AM162" s="117"/>
      <c r="AN162" s="117"/>
      <c r="AO162" s="122"/>
      <c r="AP162" s="95"/>
      <c r="AQ162" s="95"/>
    </row>
    <row r="163" spans="1:44" ht="11.25" customHeight="1" x14ac:dyDescent="0.3">
      <c r="A163" s="119"/>
      <c r="B163" s="116"/>
      <c r="C163" s="116"/>
      <c r="D163" s="120"/>
      <c r="E163" s="121"/>
      <c r="F163" s="121"/>
      <c r="G163" s="121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6"/>
      <c r="AJ163" s="116"/>
      <c r="AK163" s="116"/>
      <c r="AL163" s="117"/>
      <c r="AM163" s="117"/>
      <c r="AN163" s="117"/>
      <c r="AO163" s="122"/>
      <c r="AP163" s="95"/>
      <c r="AQ163" s="95"/>
    </row>
    <row r="164" spans="1:44" ht="18.75" x14ac:dyDescent="0.25">
      <c r="A164" s="343" t="s">
        <v>262</v>
      </c>
      <c r="B164" s="344"/>
      <c r="C164" s="116"/>
      <c r="D164" s="120"/>
      <c r="E164" s="121"/>
      <c r="F164" s="121"/>
      <c r="G164" s="121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6"/>
      <c r="AJ164" s="116"/>
      <c r="AK164" s="116"/>
      <c r="AL164" s="117"/>
      <c r="AM164" s="117"/>
      <c r="AN164" s="117"/>
      <c r="AO164" s="122"/>
      <c r="AP164" s="95"/>
      <c r="AQ164" s="95"/>
    </row>
    <row r="165" spans="1:44" ht="18.75" x14ac:dyDescent="0.3">
      <c r="A165" s="119"/>
      <c r="B165" s="116"/>
      <c r="C165" s="116"/>
      <c r="D165" s="120"/>
      <c r="E165" s="121"/>
      <c r="F165" s="121"/>
      <c r="G165" s="121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6"/>
      <c r="AJ165" s="116"/>
      <c r="AK165" s="116"/>
      <c r="AL165" s="117"/>
      <c r="AM165" s="117"/>
      <c r="AN165" s="117"/>
      <c r="AO165" s="122"/>
      <c r="AP165" s="95"/>
      <c r="AQ165" s="95"/>
    </row>
    <row r="166" spans="1:44" ht="18.75" x14ac:dyDescent="0.3">
      <c r="A166" s="345" t="s">
        <v>346</v>
      </c>
      <c r="B166" s="345"/>
      <c r="C166" s="345"/>
      <c r="D166" s="346"/>
      <c r="E166" s="346"/>
      <c r="F166" s="346"/>
      <c r="G166" s="346"/>
      <c r="H166" s="346"/>
      <c r="I166" s="346"/>
      <c r="J166" s="346"/>
      <c r="K166" s="346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4"/>
      <c r="AC166" s="123"/>
      <c r="AD166" s="123"/>
      <c r="AE166" s="124"/>
      <c r="AF166" s="123"/>
      <c r="AG166" s="123"/>
      <c r="AH166" s="124"/>
      <c r="AI166" s="123"/>
      <c r="AJ166" s="123"/>
      <c r="AK166" s="124"/>
      <c r="AL166" s="123"/>
      <c r="AM166" s="123"/>
      <c r="AN166" s="124"/>
      <c r="AO166" s="123"/>
      <c r="AP166" s="115"/>
      <c r="AQ166" s="115"/>
    </row>
    <row r="169" spans="1:44" ht="18.75" x14ac:dyDescent="0.3">
      <c r="A169" s="118"/>
      <c r="B169" s="116"/>
      <c r="C169" s="116"/>
      <c r="D169" s="120"/>
      <c r="E169" s="121"/>
      <c r="F169" s="121"/>
      <c r="G169" s="121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6"/>
      <c r="AJ169" s="116"/>
      <c r="AK169" s="116"/>
      <c r="AL169" s="117"/>
      <c r="AM169" s="117"/>
      <c r="AN169" s="117"/>
      <c r="AO169" s="122"/>
      <c r="AP169" s="95"/>
      <c r="AQ169" s="95"/>
    </row>
    <row r="170" spans="1:44" x14ac:dyDescent="0.25">
      <c r="A170" s="104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L170" s="105"/>
      <c r="AM170" s="105"/>
      <c r="AN170" s="105"/>
      <c r="AO170" s="95"/>
      <c r="AP170" s="95"/>
      <c r="AQ170" s="95"/>
    </row>
    <row r="171" spans="1:44" x14ac:dyDescent="0.25">
      <c r="A171" s="104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L171" s="105"/>
      <c r="AM171" s="105"/>
      <c r="AN171" s="105"/>
      <c r="AO171" s="95"/>
      <c r="AP171" s="95"/>
      <c r="AQ171" s="95"/>
    </row>
    <row r="172" spans="1:44" x14ac:dyDescent="0.25">
      <c r="A172" s="104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L172" s="105"/>
      <c r="AM172" s="105"/>
      <c r="AN172" s="105"/>
      <c r="AO172" s="95"/>
      <c r="AP172" s="95"/>
      <c r="AQ172" s="95"/>
    </row>
    <row r="173" spans="1:44" ht="14.25" customHeight="1" x14ac:dyDescent="0.25">
      <c r="A173" s="104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L173" s="105"/>
      <c r="AM173" s="105"/>
      <c r="AN173" s="105"/>
      <c r="AO173" s="95"/>
      <c r="AP173" s="95"/>
      <c r="AQ173" s="95"/>
    </row>
    <row r="174" spans="1:44" x14ac:dyDescent="0.25">
      <c r="A174" s="106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L174" s="105"/>
      <c r="AM174" s="105"/>
      <c r="AN174" s="105"/>
      <c r="AO174" s="95"/>
      <c r="AP174" s="95"/>
      <c r="AQ174" s="95"/>
    </row>
    <row r="175" spans="1:44" x14ac:dyDescent="0.25">
      <c r="A175" s="104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L175" s="105"/>
      <c r="AM175" s="105"/>
      <c r="AN175" s="105"/>
      <c r="AO175" s="95"/>
      <c r="AP175" s="95"/>
      <c r="AQ175" s="95"/>
    </row>
    <row r="176" spans="1:44" x14ac:dyDescent="0.25">
      <c r="A176" s="104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L176" s="105"/>
      <c r="AM176" s="105"/>
      <c r="AN176" s="105"/>
      <c r="AO176" s="95"/>
      <c r="AP176" s="95"/>
      <c r="AQ176" s="95"/>
    </row>
    <row r="177" spans="1:44" x14ac:dyDescent="0.25">
      <c r="A177" s="104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L177" s="105"/>
      <c r="AM177" s="105"/>
      <c r="AN177" s="105"/>
      <c r="AO177" s="95"/>
      <c r="AP177" s="95"/>
      <c r="AQ177" s="95"/>
    </row>
    <row r="178" spans="1:44" x14ac:dyDescent="0.25">
      <c r="A178" s="104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L178" s="105"/>
      <c r="AM178" s="105"/>
      <c r="AN178" s="105"/>
      <c r="AO178" s="95"/>
      <c r="AP178" s="95"/>
      <c r="AQ178" s="95"/>
    </row>
    <row r="179" spans="1:44" ht="12.75" customHeight="1" x14ac:dyDescent="0.25">
      <c r="A179" s="104"/>
    </row>
    <row r="180" spans="1:44" x14ac:dyDescent="0.25">
      <c r="A180" s="106"/>
    </row>
    <row r="181" spans="1:44" x14ac:dyDescent="0.25">
      <c r="A181" s="104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L181" s="109"/>
      <c r="AM181" s="109"/>
      <c r="AN181" s="109"/>
    </row>
    <row r="182" spans="1:44" s="103" customFormat="1" x14ac:dyDescent="0.25">
      <c r="A182" s="104"/>
      <c r="D182" s="107"/>
      <c r="E182" s="108"/>
      <c r="F182" s="108"/>
      <c r="G182" s="108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L182" s="109"/>
      <c r="AM182" s="109"/>
      <c r="AN182" s="109"/>
      <c r="AR182" s="95"/>
    </row>
    <row r="183" spans="1:44" s="103" customFormat="1" x14ac:dyDescent="0.25">
      <c r="A183" s="104"/>
      <c r="D183" s="107"/>
      <c r="E183" s="108"/>
      <c r="F183" s="108"/>
      <c r="G183" s="108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L183" s="109"/>
      <c r="AM183" s="109"/>
      <c r="AN183" s="109"/>
      <c r="AR183" s="95"/>
    </row>
    <row r="184" spans="1:44" s="103" customFormat="1" x14ac:dyDescent="0.25">
      <c r="A184" s="104"/>
      <c r="D184" s="107"/>
      <c r="E184" s="108"/>
      <c r="F184" s="108"/>
      <c r="G184" s="108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L184" s="109"/>
      <c r="AM184" s="109"/>
      <c r="AN184" s="109"/>
      <c r="AR184" s="95"/>
    </row>
    <row r="185" spans="1:44" s="103" customFormat="1" x14ac:dyDescent="0.25">
      <c r="A185" s="104"/>
      <c r="D185" s="107"/>
      <c r="E185" s="108"/>
      <c r="F185" s="108"/>
      <c r="G185" s="108"/>
      <c r="AR185" s="95"/>
    </row>
    <row r="191" spans="1:44" s="103" customFormat="1" ht="49.5" customHeight="1" x14ac:dyDescent="0.25">
      <c r="D191" s="107"/>
      <c r="E191" s="108"/>
      <c r="F191" s="108"/>
      <c r="G191" s="108"/>
      <c r="AR191" s="95"/>
    </row>
  </sheetData>
  <mergeCells count="283">
    <mergeCell ref="B108:B109"/>
    <mergeCell ref="C108:C109"/>
    <mergeCell ref="AR108:AR109"/>
    <mergeCell ref="A112:A113"/>
    <mergeCell ref="B112:B113"/>
    <mergeCell ref="A119:A120"/>
    <mergeCell ref="B119:B120"/>
    <mergeCell ref="C119:C120"/>
    <mergeCell ref="AR119:AR120"/>
    <mergeCell ref="C117:C118"/>
    <mergeCell ref="AR117:AR118"/>
    <mergeCell ref="B135:B136"/>
    <mergeCell ref="C135:C136"/>
    <mergeCell ref="AR135:AR136"/>
    <mergeCell ref="A137:A138"/>
    <mergeCell ref="B137:B138"/>
    <mergeCell ref="C137:C138"/>
    <mergeCell ref="AR137:AR138"/>
    <mergeCell ref="A121:A122"/>
    <mergeCell ref="B121:B122"/>
    <mergeCell ref="C121:C122"/>
    <mergeCell ref="AR121:AR122"/>
    <mergeCell ref="AR98:AR99"/>
    <mergeCell ref="A106:A107"/>
    <mergeCell ref="A164:B164"/>
    <mergeCell ref="A166:K166"/>
    <mergeCell ref="A159:AO159"/>
    <mergeCell ref="A154:AR154"/>
    <mergeCell ref="A155:C156"/>
    <mergeCell ref="AR155:AR156"/>
    <mergeCell ref="A157:AR157"/>
    <mergeCell ref="A115:A116"/>
    <mergeCell ref="B115:B116"/>
    <mergeCell ref="C115:C116"/>
    <mergeCell ref="AR115:AR116"/>
    <mergeCell ref="A139:A140"/>
    <mergeCell ref="B139:B140"/>
    <mergeCell ref="C139:C140"/>
    <mergeCell ref="AR139:AR140"/>
    <mergeCell ref="A131:A132"/>
    <mergeCell ref="B131:B132"/>
    <mergeCell ref="C131:C132"/>
    <mergeCell ref="AR131:AR132"/>
    <mergeCell ref="A133:A134"/>
    <mergeCell ref="A135:A136"/>
    <mergeCell ref="B117:B118"/>
    <mergeCell ref="A152:A153"/>
    <mergeCell ref="B152:B153"/>
    <mergeCell ref="C152:C153"/>
    <mergeCell ref="AR152:AR153"/>
    <mergeCell ref="A147:A148"/>
    <mergeCell ref="B147:B148"/>
    <mergeCell ref="C147:C148"/>
    <mergeCell ref="AR147:AR148"/>
    <mergeCell ref="A149:AR149"/>
    <mergeCell ref="A150:A151"/>
    <mergeCell ref="B150:B151"/>
    <mergeCell ref="C150:C151"/>
    <mergeCell ref="AR150:AR151"/>
    <mergeCell ref="A20:C21"/>
    <mergeCell ref="Q9:S9"/>
    <mergeCell ref="A24:AR24"/>
    <mergeCell ref="C112:C113"/>
    <mergeCell ref="AR112:AR113"/>
    <mergeCell ref="A94:A95"/>
    <mergeCell ref="B94:B95"/>
    <mergeCell ref="C94:C95"/>
    <mergeCell ref="AR94:AR95"/>
    <mergeCell ref="A110:A111"/>
    <mergeCell ref="B110:B111"/>
    <mergeCell ref="C110:C111"/>
    <mergeCell ref="AR110:AR111"/>
    <mergeCell ref="A12:C13"/>
    <mergeCell ref="K9:M9"/>
    <mergeCell ref="N9:P9"/>
    <mergeCell ref="Z9:AB9"/>
    <mergeCell ref="AC9:AE9"/>
    <mergeCell ref="AF9:AH9"/>
    <mergeCell ref="AI9:AK9"/>
    <mergeCell ref="AL9:AN9"/>
    <mergeCell ref="W9:Y9"/>
    <mergeCell ref="A57:AR57"/>
    <mergeCell ref="A58:A59"/>
    <mergeCell ref="A5:AR5"/>
    <mergeCell ref="A7:AI7"/>
    <mergeCell ref="A8:A10"/>
    <mergeCell ref="B8:B10"/>
    <mergeCell ref="C8:C10"/>
    <mergeCell ref="D8:D10"/>
    <mergeCell ref="E8:G8"/>
    <mergeCell ref="H8:AQ8"/>
    <mergeCell ref="AO9:AQ9"/>
    <mergeCell ref="AR8:AR10"/>
    <mergeCell ref="E9:E10"/>
    <mergeCell ref="F9:F10"/>
    <mergeCell ref="G9:G10"/>
    <mergeCell ref="H9:J9"/>
    <mergeCell ref="T9:V9"/>
    <mergeCell ref="A6:AI6"/>
    <mergeCell ref="AP1:AR1"/>
    <mergeCell ref="C77:C78"/>
    <mergeCell ref="AR77:AR78"/>
    <mergeCell ref="A22:C23"/>
    <mergeCell ref="A25:A26"/>
    <mergeCell ref="B25:B26"/>
    <mergeCell ref="C25:C26"/>
    <mergeCell ref="AR25:AR26"/>
    <mergeCell ref="B53:B54"/>
    <mergeCell ref="AR53:AR54"/>
    <mergeCell ref="AR55:AR56"/>
    <mergeCell ref="A77:A78"/>
    <mergeCell ref="B77:B78"/>
    <mergeCell ref="AR12:AR13"/>
    <mergeCell ref="A18:C19"/>
    <mergeCell ref="AR18:AR21"/>
    <mergeCell ref="A55:A56"/>
    <mergeCell ref="B55:B56"/>
    <mergeCell ref="C55:C56"/>
    <mergeCell ref="A53:A54"/>
    <mergeCell ref="A14:C15"/>
    <mergeCell ref="A16:C17"/>
    <mergeCell ref="A3:AR3"/>
    <mergeCell ref="A4:AR4"/>
    <mergeCell ref="A43:A44"/>
    <mergeCell ref="B43:B44"/>
    <mergeCell ref="C43:C44"/>
    <mergeCell ref="AR43:AR44"/>
    <mergeCell ref="A47:A48"/>
    <mergeCell ref="A114:AR114"/>
    <mergeCell ref="A145:A146"/>
    <mergeCell ref="B145:B146"/>
    <mergeCell ref="C145:C146"/>
    <mergeCell ref="AR145:AR146"/>
    <mergeCell ref="B62:B63"/>
    <mergeCell ref="C62:C63"/>
    <mergeCell ref="A74:A75"/>
    <mergeCell ref="B74:B75"/>
    <mergeCell ref="C74:C75"/>
    <mergeCell ref="AR74:AR75"/>
    <mergeCell ref="A91:A92"/>
    <mergeCell ref="B91:B92"/>
    <mergeCell ref="C91:C92"/>
    <mergeCell ref="AR91:AR92"/>
    <mergeCell ref="A85:A86"/>
    <mergeCell ref="B85:B86"/>
    <mergeCell ref="C85:C86"/>
    <mergeCell ref="AR85:AR86"/>
    <mergeCell ref="A45:A46"/>
    <mergeCell ref="B45:B46"/>
    <mergeCell ref="C45:C46"/>
    <mergeCell ref="AR45:AR46"/>
    <mergeCell ref="A83:A84"/>
    <mergeCell ref="B83:B84"/>
    <mergeCell ref="C83:C84"/>
    <mergeCell ref="AR83:AR84"/>
    <mergeCell ref="A79:A80"/>
    <mergeCell ref="B47:B48"/>
    <mergeCell ref="C47:C48"/>
    <mergeCell ref="AR47:AR48"/>
    <mergeCell ref="A49:A50"/>
    <mergeCell ref="B49:B50"/>
    <mergeCell ref="C49:C50"/>
    <mergeCell ref="AR49:AR50"/>
    <mergeCell ref="A51:A52"/>
    <mergeCell ref="B51:B52"/>
    <mergeCell ref="C51:C52"/>
    <mergeCell ref="AR51:AR52"/>
    <mergeCell ref="C53:C54"/>
    <mergeCell ref="A27:A28"/>
    <mergeCell ref="B27:B28"/>
    <mergeCell ref="C27:C28"/>
    <mergeCell ref="AR27:AR28"/>
    <mergeCell ref="A29:A30"/>
    <mergeCell ref="B29:B30"/>
    <mergeCell ref="C29:C30"/>
    <mergeCell ref="AR29:AR30"/>
    <mergeCell ref="A31:A32"/>
    <mergeCell ref="B31:B32"/>
    <mergeCell ref="C31:C32"/>
    <mergeCell ref="AR31:AR32"/>
    <mergeCell ref="A33:A34"/>
    <mergeCell ref="B33:B34"/>
    <mergeCell ref="C33:C34"/>
    <mergeCell ref="AR33:AR34"/>
    <mergeCell ref="A39:A40"/>
    <mergeCell ref="B39:B40"/>
    <mergeCell ref="C39:C40"/>
    <mergeCell ref="AR39:AR40"/>
    <mergeCell ref="A41:A42"/>
    <mergeCell ref="B41:B42"/>
    <mergeCell ref="C41:C42"/>
    <mergeCell ref="AR41:AR42"/>
    <mergeCell ref="A35:A36"/>
    <mergeCell ref="B35:B36"/>
    <mergeCell ref="C35:C36"/>
    <mergeCell ref="AR35:AR36"/>
    <mergeCell ref="A37:A38"/>
    <mergeCell ref="B37:B38"/>
    <mergeCell ref="C37:C38"/>
    <mergeCell ref="AR37:AR38"/>
    <mergeCell ref="C64:C65"/>
    <mergeCell ref="B64:B65"/>
    <mergeCell ref="B60:B61"/>
    <mergeCell ref="C60:C61"/>
    <mergeCell ref="B72:B73"/>
    <mergeCell ref="C72:C73"/>
    <mergeCell ref="B66:B67"/>
    <mergeCell ref="C66:C67"/>
    <mergeCell ref="B68:B69"/>
    <mergeCell ref="C68:C69"/>
    <mergeCell ref="C70:C71"/>
    <mergeCell ref="B58:B59"/>
    <mergeCell ref="C58:C59"/>
    <mergeCell ref="A102:A103"/>
    <mergeCell ref="B102:B103"/>
    <mergeCell ref="C102:C103"/>
    <mergeCell ref="AR102:AR103"/>
    <mergeCell ref="A104:A105"/>
    <mergeCell ref="B104:B105"/>
    <mergeCell ref="C104:C105"/>
    <mergeCell ref="AR104:AR105"/>
    <mergeCell ref="AR58:AR59"/>
    <mergeCell ref="B79:B80"/>
    <mergeCell ref="C79:C80"/>
    <mergeCell ref="AR79:AR80"/>
    <mergeCell ref="A81:A82"/>
    <mergeCell ref="B81:B82"/>
    <mergeCell ref="C81:C82"/>
    <mergeCell ref="AR81:AR82"/>
    <mergeCell ref="A87:A88"/>
    <mergeCell ref="B87:B88"/>
    <mergeCell ref="C87:C88"/>
    <mergeCell ref="AR87:AR88"/>
    <mergeCell ref="A76:AR76"/>
    <mergeCell ref="B70:B71"/>
    <mergeCell ref="A89:A90"/>
    <mergeCell ref="B127:B128"/>
    <mergeCell ref="C127:C128"/>
    <mergeCell ref="AR127:AR128"/>
    <mergeCell ref="A129:A130"/>
    <mergeCell ref="B129:B130"/>
    <mergeCell ref="C129:C130"/>
    <mergeCell ref="AR129:AR130"/>
    <mergeCell ref="A117:A118"/>
    <mergeCell ref="B106:B107"/>
    <mergeCell ref="C106:C107"/>
    <mergeCell ref="AR106:AR107"/>
    <mergeCell ref="B89:B90"/>
    <mergeCell ref="C89:C90"/>
    <mergeCell ref="AR89:AR90"/>
    <mergeCell ref="A93:AR93"/>
    <mergeCell ref="A96:A97"/>
    <mergeCell ref="B96:B97"/>
    <mergeCell ref="C96:C97"/>
    <mergeCell ref="AR96:AR97"/>
    <mergeCell ref="A98:A99"/>
    <mergeCell ref="B98:B99"/>
    <mergeCell ref="C98:C99"/>
    <mergeCell ref="A108:A109"/>
    <mergeCell ref="A141:A142"/>
    <mergeCell ref="B141:B142"/>
    <mergeCell ref="C141:C142"/>
    <mergeCell ref="AR141:AR142"/>
    <mergeCell ref="A143:A144"/>
    <mergeCell ref="B143:B144"/>
    <mergeCell ref="C143:C144"/>
    <mergeCell ref="AR143:AR144"/>
    <mergeCell ref="A100:A101"/>
    <mergeCell ref="B100:B101"/>
    <mergeCell ref="C100:C101"/>
    <mergeCell ref="AR100:AR101"/>
    <mergeCell ref="B133:B134"/>
    <mergeCell ref="C133:C134"/>
    <mergeCell ref="AR133:AR134"/>
    <mergeCell ref="A123:A124"/>
    <mergeCell ref="B123:B124"/>
    <mergeCell ref="C123:C124"/>
    <mergeCell ref="AR123:AR124"/>
    <mergeCell ref="A125:A126"/>
    <mergeCell ref="B125:B126"/>
    <mergeCell ref="C125:C126"/>
    <mergeCell ref="AR125:AR126"/>
    <mergeCell ref="A127:A128"/>
  </mergeCells>
  <pageMargins left="0.23622047244094491" right="0.23622047244094491" top="0.19685039370078741" bottom="0.55118110236220474" header="0" footer="0"/>
  <pageSetup paperSize="8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opLeftCell="A4" zoomScale="71" zoomScaleNormal="71" workbookViewId="0">
      <selection activeCell="C9" sqref="C9"/>
    </sheetView>
  </sheetViews>
  <sheetFormatPr defaultColWidth="9.140625" defaultRowHeight="15.75" x14ac:dyDescent="0.25"/>
  <cols>
    <col min="1" max="1" width="4" style="205" customWidth="1"/>
    <col min="2" max="2" width="32.5703125" style="154" customWidth="1"/>
    <col min="3" max="3" width="14.85546875" style="154" customWidth="1"/>
    <col min="4" max="5" width="7.28515625" style="154" customWidth="1"/>
    <col min="6" max="6" width="10.28515625" style="154" customWidth="1"/>
    <col min="7" max="8" width="7.7109375" style="154" customWidth="1"/>
    <col min="9" max="9" width="5.5703125" style="154" customWidth="1"/>
    <col min="10" max="10" width="7.28515625" style="154" customWidth="1"/>
    <col min="11" max="11" width="6.5703125" style="154" customWidth="1"/>
    <col min="12" max="12" width="8.28515625" style="154" customWidth="1"/>
    <col min="13" max="13" width="6.28515625" style="154" customWidth="1"/>
    <col min="14" max="14" width="6.42578125" style="154" customWidth="1"/>
    <col min="15" max="15" width="4.5703125" style="154" customWidth="1"/>
    <col min="16" max="17" width="6.5703125" style="154" customWidth="1"/>
    <col min="18" max="18" width="5.7109375" style="154" customWidth="1"/>
    <col min="19" max="19" width="14.85546875" style="154" customWidth="1"/>
    <col min="20" max="16384" width="9.140625" style="154"/>
  </cols>
  <sheetData>
    <row r="1" spans="1:19" x14ac:dyDescent="0.25">
      <c r="M1" s="358"/>
      <c r="N1" s="358"/>
      <c r="O1" s="358"/>
      <c r="P1" s="358"/>
      <c r="Q1" s="358"/>
      <c r="R1" s="358"/>
    </row>
    <row r="2" spans="1:19" ht="15.95" customHeight="1" x14ac:dyDescent="0.25">
      <c r="A2" s="359" t="s">
        <v>355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9" ht="15.95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19" ht="16.5" thickBot="1" x14ac:dyDescent="0.3"/>
    <row r="5" spans="1:19" ht="12.75" customHeight="1" thickBot="1" x14ac:dyDescent="0.3">
      <c r="A5" s="363" t="s">
        <v>0</v>
      </c>
      <c r="B5" s="365" t="s">
        <v>276</v>
      </c>
      <c r="C5" s="365" t="s">
        <v>263</v>
      </c>
      <c r="D5" s="369" t="s">
        <v>348</v>
      </c>
      <c r="E5" s="370"/>
      <c r="F5" s="37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52" t="s">
        <v>275</v>
      </c>
    </row>
    <row r="6" spans="1:19" ht="87.6" customHeight="1" x14ac:dyDescent="0.25">
      <c r="A6" s="364"/>
      <c r="B6" s="366"/>
      <c r="C6" s="366"/>
      <c r="D6" s="371"/>
      <c r="E6" s="372"/>
      <c r="F6" s="372"/>
      <c r="G6" s="355" t="s">
        <v>308</v>
      </c>
      <c r="H6" s="356"/>
      <c r="I6" s="357"/>
      <c r="J6" s="355" t="s">
        <v>309</v>
      </c>
      <c r="K6" s="356"/>
      <c r="L6" s="357"/>
      <c r="M6" s="355" t="s">
        <v>310</v>
      </c>
      <c r="N6" s="356"/>
      <c r="O6" s="357"/>
      <c r="P6" s="355" t="s">
        <v>311</v>
      </c>
      <c r="Q6" s="356"/>
      <c r="R6" s="357"/>
      <c r="S6" s="353"/>
    </row>
    <row r="7" spans="1:19" ht="20.100000000000001" customHeight="1" thickBot="1" x14ac:dyDescent="0.3">
      <c r="A7" s="206"/>
      <c r="B7" s="207"/>
      <c r="C7" s="207"/>
      <c r="D7" s="207" t="s">
        <v>20</v>
      </c>
      <c r="E7" s="207" t="s">
        <v>21</v>
      </c>
      <c r="F7" s="207" t="s">
        <v>19</v>
      </c>
      <c r="G7" s="207" t="s">
        <v>20</v>
      </c>
      <c r="H7" s="207" t="s">
        <v>21</v>
      </c>
      <c r="I7" s="207" t="s">
        <v>19</v>
      </c>
      <c r="J7" s="207" t="s">
        <v>20</v>
      </c>
      <c r="K7" s="207" t="s">
        <v>21</v>
      </c>
      <c r="L7" s="207" t="s">
        <v>19</v>
      </c>
      <c r="M7" s="207" t="s">
        <v>20</v>
      </c>
      <c r="N7" s="207" t="s">
        <v>21</v>
      </c>
      <c r="O7" s="207" t="s">
        <v>19</v>
      </c>
      <c r="P7" s="207" t="s">
        <v>20</v>
      </c>
      <c r="Q7" s="207" t="s">
        <v>21</v>
      </c>
      <c r="R7" s="207" t="s">
        <v>19</v>
      </c>
      <c r="S7" s="354"/>
    </row>
    <row r="8" spans="1:19" ht="63" x14ac:dyDescent="0.25">
      <c r="A8" s="208">
        <v>1</v>
      </c>
      <c r="B8" s="209" t="s">
        <v>349</v>
      </c>
      <c r="C8" s="210">
        <v>2</v>
      </c>
      <c r="D8" s="211">
        <f>G8+J8+M8+P8</f>
        <v>0</v>
      </c>
      <c r="E8" s="211">
        <f>H8+K8+N8+Q8</f>
        <v>0</v>
      </c>
      <c r="F8" s="220" t="e">
        <f>E8/D8*100</f>
        <v>#DIV/0!</v>
      </c>
      <c r="G8" s="211">
        <v>0</v>
      </c>
      <c r="H8" s="211">
        <v>0</v>
      </c>
      <c r="I8" s="220" t="e">
        <f>H8/G8*100</f>
        <v>#DIV/0!</v>
      </c>
      <c r="J8" s="211">
        <v>0</v>
      </c>
      <c r="K8" s="211">
        <v>0</v>
      </c>
      <c r="L8" s="220" t="e">
        <f>K8/J8*100</f>
        <v>#DIV/0!</v>
      </c>
      <c r="M8" s="211">
        <v>0</v>
      </c>
      <c r="N8" s="211">
        <v>0</v>
      </c>
      <c r="O8" s="220" t="e">
        <f>N8/M8*100</f>
        <v>#DIV/0!</v>
      </c>
      <c r="P8" s="211">
        <v>0</v>
      </c>
      <c r="Q8" s="211">
        <v>0</v>
      </c>
      <c r="R8" s="220" t="e">
        <f>Q8/P8*100</f>
        <v>#DIV/0!</v>
      </c>
      <c r="S8" s="212"/>
    </row>
    <row r="9" spans="1:19" ht="189" x14ac:dyDescent="0.25">
      <c r="A9" s="208">
        <v>2</v>
      </c>
      <c r="B9" s="213" t="s">
        <v>350</v>
      </c>
      <c r="C9" s="214">
        <v>59</v>
      </c>
      <c r="D9" s="211">
        <f>D10+D11+D12+D13+D14</f>
        <v>29</v>
      </c>
      <c r="E9" s="211">
        <f>E10+E11+E12+E13+E14</f>
        <v>1</v>
      </c>
      <c r="F9" s="220">
        <f t="shared" ref="F9:F17" si="0">E9/D9*100</f>
        <v>3.4482758620689653</v>
      </c>
      <c r="G9" s="211">
        <f>G10+G11+G12+G13+G14</f>
        <v>0</v>
      </c>
      <c r="H9" s="211">
        <f>H10+H11+H12+H13+H14</f>
        <v>0</v>
      </c>
      <c r="I9" s="220" t="e">
        <f t="shared" ref="I9:I15" si="1">H9/G9*100</f>
        <v>#DIV/0!</v>
      </c>
      <c r="J9" s="211">
        <f>J10+J11+J12+J13+J14</f>
        <v>1</v>
      </c>
      <c r="K9" s="211">
        <f>K10+K11+K12+K13+K14</f>
        <v>1</v>
      </c>
      <c r="L9" s="220">
        <f t="shared" ref="L9:L15" si="2">K9/J9*100</f>
        <v>100</v>
      </c>
      <c r="M9" s="211">
        <f>M10+M11+M12+M13+M14</f>
        <v>2</v>
      </c>
      <c r="N9" s="211">
        <f>N10+N11+N12+N13+N14</f>
        <v>0</v>
      </c>
      <c r="O9" s="220">
        <f t="shared" ref="O9:O15" si="3">N9/M9*100</f>
        <v>0</v>
      </c>
      <c r="P9" s="211">
        <f>P10+P11+P12+P13+P14</f>
        <v>26</v>
      </c>
      <c r="Q9" s="211">
        <f>Q10+Q11+Q12+Q13+Q14</f>
        <v>0</v>
      </c>
      <c r="R9" s="220">
        <f t="shared" ref="R9:R15" si="4">Q9/P9*100</f>
        <v>0</v>
      </c>
      <c r="S9" s="212"/>
    </row>
    <row r="10" spans="1:19" hidden="1" x14ac:dyDescent="0.25">
      <c r="A10" s="208"/>
      <c r="B10" s="209" t="s">
        <v>440</v>
      </c>
      <c r="C10" s="210"/>
      <c r="D10" s="211">
        <f>G10+J10+M10+P10</f>
        <v>10</v>
      </c>
      <c r="E10" s="211">
        <f>H10+K10+N10+Q10</f>
        <v>0</v>
      </c>
      <c r="F10" s="220"/>
      <c r="G10" s="211"/>
      <c r="H10" s="211"/>
      <c r="I10" s="220"/>
      <c r="J10" s="211"/>
      <c r="K10" s="211"/>
      <c r="L10" s="220"/>
      <c r="M10" s="211"/>
      <c r="N10" s="211"/>
      <c r="O10" s="220"/>
      <c r="P10" s="211">
        <v>10</v>
      </c>
      <c r="Q10" s="211"/>
      <c r="R10" s="220"/>
      <c r="S10" s="212"/>
    </row>
    <row r="11" spans="1:19" hidden="1" x14ac:dyDescent="0.25">
      <c r="A11" s="208"/>
      <c r="B11" s="209" t="s">
        <v>441</v>
      </c>
      <c r="C11" s="210"/>
      <c r="D11" s="211">
        <f t="shared" ref="D11:D14" si="5">G11+J11+M11+P11</f>
        <v>2</v>
      </c>
      <c r="E11" s="211">
        <f t="shared" ref="E11:E14" si="6">H11+K11+N11+Q11</f>
        <v>0</v>
      </c>
      <c r="F11" s="220"/>
      <c r="G11" s="211"/>
      <c r="H11" s="211"/>
      <c r="I11" s="220"/>
      <c r="J11" s="211"/>
      <c r="K11" s="211"/>
      <c r="L11" s="220"/>
      <c r="M11" s="211">
        <v>2</v>
      </c>
      <c r="N11" s="211"/>
      <c r="O11" s="220"/>
      <c r="P11" s="211"/>
      <c r="Q11" s="211"/>
      <c r="R11" s="220"/>
      <c r="S11" s="212"/>
    </row>
    <row r="12" spans="1:19" hidden="1" x14ac:dyDescent="0.25">
      <c r="A12" s="208"/>
      <c r="B12" s="209" t="s">
        <v>442</v>
      </c>
      <c r="C12" s="210"/>
      <c r="D12" s="211">
        <f t="shared" si="5"/>
        <v>1</v>
      </c>
      <c r="E12" s="211">
        <f t="shared" si="6"/>
        <v>0</v>
      </c>
      <c r="F12" s="220"/>
      <c r="G12" s="211"/>
      <c r="H12" s="211"/>
      <c r="I12" s="220"/>
      <c r="J12" s="211"/>
      <c r="K12" s="211"/>
      <c r="L12" s="220"/>
      <c r="M12" s="211"/>
      <c r="N12" s="211"/>
      <c r="O12" s="220"/>
      <c r="P12" s="211">
        <v>1</v>
      </c>
      <c r="Q12" s="211"/>
      <c r="R12" s="220"/>
      <c r="S12" s="212"/>
    </row>
    <row r="13" spans="1:19" hidden="1" x14ac:dyDescent="0.25">
      <c r="A13" s="208"/>
      <c r="B13" s="209" t="s">
        <v>443</v>
      </c>
      <c r="C13" s="210"/>
      <c r="D13" s="211">
        <f t="shared" si="5"/>
        <v>3</v>
      </c>
      <c r="E13" s="211">
        <f t="shared" si="6"/>
        <v>0</v>
      </c>
      <c r="F13" s="220"/>
      <c r="G13" s="211"/>
      <c r="H13" s="211"/>
      <c r="I13" s="220"/>
      <c r="J13" s="211"/>
      <c r="K13" s="211"/>
      <c r="L13" s="220"/>
      <c r="M13" s="211"/>
      <c r="N13" s="211"/>
      <c r="O13" s="220"/>
      <c r="P13" s="211">
        <v>3</v>
      </c>
      <c r="Q13" s="211"/>
      <c r="R13" s="220"/>
      <c r="S13" s="212"/>
    </row>
    <row r="14" spans="1:19" hidden="1" x14ac:dyDescent="0.25">
      <c r="A14" s="208"/>
      <c r="B14" s="209" t="s">
        <v>444</v>
      </c>
      <c r="C14" s="210"/>
      <c r="D14" s="211">
        <f t="shared" si="5"/>
        <v>13</v>
      </c>
      <c r="E14" s="211">
        <f t="shared" si="6"/>
        <v>1</v>
      </c>
      <c r="F14" s="220"/>
      <c r="G14" s="211"/>
      <c r="H14" s="211"/>
      <c r="I14" s="220"/>
      <c r="J14" s="211">
        <v>1</v>
      </c>
      <c r="K14" s="211">
        <v>1</v>
      </c>
      <c r="L14" s="220"/>
      <c r="M14" s="211"/>
      <c r="N14" s="211"/>
      <c r="O14" s="220"/>
      <c r="P14" s="211">
        <f>13-1</f>
        <v>12</v>
      </c>
      <c r="Q14" s="211"/>
      <c r="R14" s="220"/>
      <c r="S14" s="212"/>
    </row>
    <row r="15" spans="1:19" ht="78.75" x14ac:dyDescent="0.25">
      <c r="A15" s="208">
        <v>3</v>
      </c>
      <c r="B15" s="209" t="s">
        <v>351</v>
      </c>
      <c r="C15" s="210">
        <v>51</v>
      </c>
      <c r="D15" s="211">
        <f>G15+J15+M15+P15</f>
        <v>44.827586206896548</v>
      </c>
      <c r="E15" s="211">
        <f t="shared" ref="D15:E17" si="7">H15+K15+N15+Q15</f>
        <v>0</v>
      </c>
      <c r="F15" s="220">
        <f t="shared" si="0"/>
        <v>0</v>
      </c>
      <c r="G15" s="211">
        <f>(G10+G11+G12)/D9*100</f>
        <v>0</v>
      </c>
      <c r="H15" s="211">
        <f>(H10+H11+H12)/D9*100</f>
        <v>0</v>
      </c>
      <c r="I15" s="220" t="e">
        <f t="shared" si="1"/>
        <v>#DIV/0!</v>
      </c>
      <c r="J15" s="211">
        <f>(J10+J11+J12)/D9*100</f>
        <v>0</v>
      </c>
      <c r="K15" s="211">
        <f>(K10+K11+K12)/D9*100</f>
        <v>0</v>
      </c>
      <c r="L15" s="220" t="e">
        <f t="shared" si="2"/>
        <v>#DIV/0!</v>
      </c>
      <c r="M15" s="211">
        <f>(M10+M11+M12)/D9*100</f>
        <v>6.8965517241379306</v>
      </c>
      <c r="N15" s="211">
        <f>(N10+N11+N12)/D9*100</f>
        <v>0</v>
      </c>
      <c r="O15" s="220">
        <f t="shared" si="3"/>
        <v>0</v>
      </c>
      <c r="P15" s="211">
        <f>(P10+P11+P12)/D9*100</f>
        <v>37.931034482758619</v>
      </c>
      <c r="Q15" s="211">
        <f>(Q10+Q11+Q12)/D9*100</f>
        <v>0</v>
      </c>
      <c r="R15" s="220">
        <f t="shared" si="4"/>
        <v>0</v>
      </c>
      <c r="S15" s="212"/>
    </row>
    <row r="16" spans="1:19" ht="94.5" x14ac:dyDescent="0.25">
      <c r="A16" s="208">
        <v>4</v>
      </c>
      <c r="B16" s="213" t="s">
        <v>352</v>
      </c>
      <c r="C16" s="214">
        <v>2</v>
      </c>
      <c r="D16" s="211">
        <f t="shared" si="7"/>
        <v>10.344827586206897</v>
      </c>
      <c r="E16" s="211">
        <f t="shared" si="7"/>
        <v>0</v>
      </c>
      <c r="F16" s="220">
        <f t="shared" si="0"/>
        <v>0</v>
      </c>
      <c r="G16" s="211">
        <f>G13/D9*100</f>
        <v>0</v>
      </c>
      <c r="H16" s="211">
        <f>H13/D9*100</f>
        <v>0</v>
      </c>
      <c r="I16" s="220" t="e">
        <f t="shared" ref="I16:I17" si="8">H16/G16*100</f>
        <v>#DIV/0!</v>
      </c>
      <c r="J16" s="211">
        <f>J13/D9*100</f>
        <v>0</v>
      </c>
      <c r="K16" s="211">
        <f>K13/D9*100</f>
        <v>0</v>
      </c>
      <c r="L16" s="220" t="e">
        <f t="shared" ref="L16:L17" si="9">K16/J16*100</f>
        <v>#DIV/0!</v>
      </c>
      <c r="M16" s="211">
        <f>M13/D9*100</f>
        <v>0</v>
      </c>
      <c r="N16" s="211">
        <f>N13/D9*100</f>
        <v>0</v>
      </c>
      <c r="O16" s="220" t="e">
        <f t="shared" ref="O16:O17" si="10">N16/M16*100</f>
        <v>#DIV/0!</v>
      </c>
      <c r="P16" s="211">
        <f>P13/D9*100</f>
        <v>10.344827586206897</v>
      </c>
      <c r="Q16" s="211">
        <f>Q13/D9*100</f>
        <v>0</v>
      </c>
      <c r="R16" s="220">
        <f t="shared" ref="R16:R17" si="11">Q16/P16*100</f>
        <v>0</v>
      </c>
      <c r="S16" s="212"/>
    </row>
    <row r="17" spans="1:46" ht="94.5" x14ac:dyDescent="0.25">
      <c r="A17" s="208">
        <v>5</v>
      </c>
      <c r="B17" s="213" t="s">
        <v>353</v>
      </c>
      <c r="C17" s="214">
        <v>47</v>
      </c>
      <c r="D17" s="211">
        <f t="shared" si="7"/>
        <v>44.827586206896555</v>
      </c>
      <c r="E17" s="211">
        <f t="shared" si="7"/>
        <v>3.4482758620689653</v>
      </c>
      <c r="F17" s="220">
        <f t="shared" si="0"/>
        <v>7.6923076923076916</v>
      </c>
      <c r="G17" s="211">
        <f>G14/D9*100</f>
        <v>0</v>
      </c>
      <c r="H17" s="211">
        <f>H14/D9*100</f>
        <v>0</v>
      </c>
      <c r="I17" s="220" t="e">
        <f t="shared" si="8"/>
        <v>#DIV/0!</v>
      </c>
      <c r="J17" s="211">
        <f>J14/D9*100</f>
        <v>3.4482758620689653</v>
      </c>
      <c r="K17" s="211">
        <f>K14/D9*100</f>
        <v>3.4482758620689653</v>
      </c>
      <c r="L17" s="220">
        <f t="shared" si="9"/>
        <v>100</v>
      </c>
      <c r="M17" s="211">
        <f>M14/D9*100</f>
        <v>0</v>
      </c>
      <c r="N17" s="211">
        <f>N14/D9*100</f>
        <v>0</v>
      </c>
      <c r="O17" s="220" t="e">
        <f t="shared" si="10"/>
        <v>#DIV/0!</v>
      </c>
      <c r="P17" s="211">
        <f>P14/D9*100</f>
        <v>41.379310344827587</v>
      </c>
      <c r="Q17" s="211">
        <f>Q14/D9*100</f>
        <v>0</v>
      </c>
      <c r="R17" s="220">
        <f t="shared" si="11"/>
        <v>0</v>
      </c>
      <c r="S17" s="212"/>
    </row>
    <row r="18" spans="1:46" s="156" customFormat="1" x14ac:dyDescent="0.25">
      <c r="A18" s="21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46" s="156" customFormat="1" x14ac:dyDescent="0.25">
      <c r="A19" s="21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1:46" s="156" customFormat="1" ht="70.900000000000006" customHeight="1" x14ac:dyDescent="0.25">
      <c r="A20" s="367" t="s">
        <v>324</v>
      </c>
      <c r="B20" s="368"/>
      <c r="C20" s="368"/>
      <c r="D20" s="361" t="s">
        <v>347</v>
      </c>
      <c r="E20" s="361"/>
      <c r="F20" s="362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46" s="156" customFormat="1" x14ac:dyDescent="0.25">
      <c r="A21" s="157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</row>
    <row r="22" spans="1:46" s="156" customFormat="1" x14ac:dyDescent="0.25">
      <c r="A22" s="157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</row>
    <row r="23" spans="1:46" s="110" customFormat="1" ht="14.25" customHeight="1" x14ac:dyDescent="0.25">
      <c r="A23" s="219" t="s">
        <v>345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</row>
    <row r="24" spans="1:46" s="110" customFormat="1" x14ac:dyDescent="0.25">
      <c r="A24" s="158"/>
      <c r="B24" s="159"/>
      <c r="C24" s="159"/>
      <c r="D24" s="160"/>
      <c r="E24" s="160"/>
      <c r="F24" s="160"/>
      <c r="G24" s="161"/>
      <c r="H24" s="161"/>
      <c r="I24" s="161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59"/>
      <c r="AL24" s="159"/>
      <c r="AM24" s="159"/>
      <c r="AN24" s="162"/>
      <c r="AO24" s="162"/>
      <c r="AP24" s="162"/>
    </row>
    <row r="25" spans="1:46" x14ac:dyDescent="0.25">
      <c r="A25" s="203"/>
    </row>
  </sheetData>
  <mergeCells count="14">
    <mergeCell ref="D20:F20"/>
    <mergeCell ref="A5:A6"/>
    <mergeCell ref="B5:B6"/>
    <mergeCell ref="C5:C6"/>
    <mergeCell ref="A20:C20"/>
    <mergeCell ref="D5:F6"/>
    <mergeCell ref="S5:S7"/>
    <mergeCell ref="P6:R6"/>
    <mergeCell ref="M1:R1"/>
    <mergeCell ref="A2:R2"/>
    <mergeCell ref="G6:I6"/>
    <mergeCell ref="J6:L6"/>
    <mergeCell ref="G5:R5"/>
    <mergeCell ref="M6:O6"/>
  </mergeCells>
  <pageMargins left="0" right="0" top="0" bottom="0" header="0" footer="0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="65" zoomScaleNormal="65" workbookViewId="0">
      <selection activeCell="A33" sqref="A33:G33"/>
    </sheetView>
  </sheetViews>
  <sheetFormatPr defaultColWidth="9.140625" defaultRowHeight="12.75" x14ac:dyDescent="0.2"/>
  <cols>
    <col min="1" max="1" width="3.5703125" style="166" customWidth="1"/>
    <col min="2" max="2" width="25.7109375" style="166" customWidth="1"/>
    <col min="3" max="3" width="11.5703125" style="167" customWidth="1"/>
    <col min="4" max="4" width="18.42578125" style="166" customWidth="1"/>
    <col min="5" max="5" width="15.5703125" style="166" customWidth="1"/>
    <col min="6" max="6" width="16" style="166" customWidth="1"/>
    <col min="7" max="7" width="8.42578125" style="166" customWidth="1"/>
    <col min="8" max="8" width="23.140625" style="166" customWidth="1"/>
    <col min="9" max="9" width="20" style="166" customWidth="1"/>
    <col min="10" max="10" width="10.5703125" style="166" customWidth="1"/>
    <col min="11" max="11" width="13.85546875" style="166" customWidth="1"/>
    <col min="12" max="12" width="11.7109375" style="166" customWidth="1"/>
    <col min="13" max="13" width="10.85546875" style="166" hidden="1" customWidth="1"/>
    <col min="14" max="14" width="35.140625" style="166" customWidth="1"/>
    <col min="15" max="15" width="36.28515625" style="166" customWidth="1"/>
    <col min="16" max="248" width="9.140625" style="166"/>
    <col min="249" max="249" width="3.5703125" style="166" customWidth="1"/>
    <col min="250" max="250" width="25.7109375" style="166" customWidth="1"/>
    <col min="251" max="251" width="11.5703125" style="166" customWidth="1"/>
    <col min="252" max="252" width="18.42578125" style="166" customWidth="1"/>
    <col min="253" max="253" width="10.140625" style="166" customWidth="1"/>
    <col min="254" max="254" width="15.5703125" style="166" customWidth="1"/>
    <col min="255" max="255" width="16" style="166" customWidth="1"/>
    <col min="256" max="256" width="7" style="166" customWidth="1"/>
    <col min="257" max="257" width="14.42578125" style="166" customWidth="1"/>
    <col min="258" max="258" width="11" style="166" customWidth="1"/>
    <col min="259" max="260" width="13.85546875" style="166" customWidth="1"/>
    <col min="261" max="261" width="12.140625" style="166" customWidth="1"/>
    <col min="262" max="262" width="13.85546875" style="166" customWidth="1"/>
    <col min="263" max="263" width="11.5703125" style="166" customWidth="1"/>
    <col min="264" max="264" width="15.140625" style="166" customWidth="1"/>
    <col min="265" max="265" width="13.85546875" style="166" customWidth="1"/>
    <col min="266" max="266" width="10.5703125" style="166" customWidth="1"/>
    <col min="267" max="267" width="13.85546875" style="166" customWidth="1"/>
    <col min="268" max="268" width="11.7109375" style="166" customWidth="1"/>
    <col min="269" max="269" width="0" style="166" hidden="1" customWidth="1"/>
    <col min="270" max="270" width="35.140625" style="166" customWidth="1"/>
    <col min="271" max="271" width="36.28515625" style="166" customWidth="1"/>
    <col min="272" max="504" width="9.140625" style="166"/>
    <col min="505" max="505" width="3.5703125" style="166" customWidth="1"/>
    <col min="506" max="506" width="25.7109375" style="166" customWidth="1"/>
    <col min="507" max="507" width="11.5703125" style="166" customWidth="1"/>
    <col min="508" max="508" width="18.42578125" style="166" customWidth="1"/>
    <col min="509" max="509" width="10.140625" style="166" customWidth="1"/>
    <col min="510" max="510" width="15.5703125" style="166" customWidth="1"/>
    <col min="511" max="511" width="16" style="166" customWidth="1"/>
    <col min="512" max="512" width="7" style="166" customWidth="1"/>
    <col min="513" max="513" width="14.42578125" style="166" customWidth="1"/>
    <col min="514" max="514" width="11" style="166" customWidth="1"/>
    <col min="515" max="516" width="13.85546875" style="166" customWidth="1"/>
    <col min="517" max="517" width="12.140625" style="166" customWidth="1"/>
    <col min="518" max="518" width="13.85546875" style="166" customWidth="1"/>
    <col min="519" max="519" width="11.5703125" style="166" customWidth="1"/>
    <col min="520" max="520" width="15.140625" style="166" customWidth="1"/>
    <col min="521" max="521" width="13.85546875" style="166" customWidth="1"/>
    <col min="522" max="522" width="10.5703125" style="166" customWidth="1"/>
    <col min="523" max="523" width="13.85546875" style="166" customWidth="1"/>
    <col min="524" max="524" width="11.7109375" style="166" customWidth="1"/>
    <col min="525" max="525" width="0" style="166" hidden="1" customWidth="1"/>
    <col min="526" max="526" width="35.140625" style="166" customWidth="1"/>
    <col min="527" max="527" width="36.28515625" style="166" customWidth="1"/>
    <col min="528" max="760" width="9.140625" style="166"/>
    <col min="761" max="761" width="3.5703125" style="166" customWidth="1"/>
    <col min="762" max="762" width="25.7109375" style="166" customWidth="1"/>
    <col min="763" max="763" width="11.5703125" style="166" customWidth="1"/>
    <col min="764" max="764" width="18.42578125" style="166" customWidth="1"/>
    <col min="765" max="765" width="10.140625" style="166" customWidth="1"/>
    <col min="766" max="766" width="15.5703125" style="166" customWidth="1"/>
    <col min="767" max="767" width="16" style="166" customWidth="1"/>
    <col min="768" max="768" width="7" style="166" customWidth="1"/>
    <col min="769" max="769" width="14.42578125" style="166" customWidth="1"/>
    <col min="770" max="770" width="11" style="166" customWidth="1"/>
    <col min="771" max="772" width="13.85546875" style="166" customWidth="1"/>
    <col min="773" max="773" width="12.140625" style="166" customWidth="1"/>
    <col min="774" max="774" width="13.85546875" style="166" customWidth="1"/>
    <col min="775" max="775" width="11.5703125" style="166" customWidth="1"/>
    <col min="776" max="776" width="15.140625" style="166" customWidth="1"/>
    <col min="777" max="777" width="13.85546875" style="166" customWidth="1"/>
    <col min="778" max="778" width="10.5703125" style="166" customWidth="1"/>
    <col min="779" max="779" width="13.85546875" style="166" customWidth="1"/>
    <col min="780" max="780" width="11.7109375" style="166" customWidth="1"/>
    <col min="781" max="781" width="0" style="166" hidden="1" customWidth="1"/>
    <col min="782" max="782" width="35.140625" style="166" customWidth="1"/>
    <col min="783" max="783" width="36.28515625" style="166" customWidth="1"/>
    <col min="784" max="1016" width="9.140625" style="166"/>
    <col min="1017" max="1017" width="3.5703125" style="166" customWidth="1"/>
    <col min="1018" max="1018" width="25.7109375" style="166" customWidth="1"/>
    <col min="1019" max="1019" width="11.5703125" style="166" customWidth="1"/>
    <col min="1020" max="1020" width="18.42578125" style="166" customWidth="1"/>
    <col min="1021" max="1021" width="10.140625" style="166" customWidth="1"/>
    <col min="1022" max="1022" width="15.5703125" style="166" customWidth="1"/>
    <col min="1023" max="1023" width="16" style="166" customWidth="1"/>
    <col min="1024" max="1024" width="7" style="166" customWidth="1"/>
    <col min="1025" max="1025" width="14.42578125" style="166" customWidth="1"/>
    <col min="1026" max="1026" width="11" style="166" customWidth="1"/>
    <col min="1027" max="1028" width="13.85546875" style="166" customWidth="1"/>
    <col min="1029" max="1029" width="12.140625" style="166" customWidth="1"/>
    <col min="1030" max="1030" width="13.85546875" style="166" customWidth="1"/>
    <col min="1031" max="1031" width="11.5703125" style="166" customWidth="1"/>
    <col min="1032" max="1032" width="15.140625" style="166" customWidth="1"/>
    <col min="1033" max="1033" width="13.85546875" style="166" customWidth="1"/>
    <col min="1034" max="1034" width="10.5703125" style="166" customWidth="1"/>
    <col min="1035" max="1035" width="13.85546875" style="166" customWidth="1"/>
    <col min="1036" max="1036" width="11.7109375" style="166" customWidth="1"/>
    <col min="1037" max="1037" width="0" style="166" hidden="1" customWidth="1"/>
    <col min="1038" max="1038" width="35.140625" style="166" customWidth="1"/>
    <col min="1039" max="1039" width="36.28515625" style="166" customWidth="1"/>
    <col min="1040" max="1272" width="9.140625" style="166"/>
    <col min="1273" max="1273" width="3.5703125" style="166" customWidth="1"/>
    <col min="1274" max="1274" width="25.7109375" style="166" customWidth="1"/>
    <col min="1275" max="1275" width="11.5703125" style="166" customWidth="1"/>
    <col min="1276" max="1276" width="18.42578125" style="166" customWidth="1"/>
    <col min="1277" max="1277" width="10.140625" style="166" customWidth="1"/>
    <col min="1278" max="1278" width="15.5703125" style="166" customWidth="1"/>
    <col min="1279" max="1279" width="16" style="166" customWidth="1"/>
    <col min="1280" max="1280" width="7" style="166" customWidth="1"/>
    <col min="1281" max="1281" width="14.42578125" style="166" customWidth="1"/>
    <col min="1282" max="1282" width="11" style="166" customWidth="1"/>
    <col min="1283" max="1284" width="13.85546875" style="166" customWidth="1"/>
    <col min="1285" max="1285" width="12.140625" style="166" customWidth="1"/>
    <col min="1286" max="1286" width="13.85546875" style="166" customWidth="1"/>
    <col min="1287" max="1287" width="11.5703125" style="166" customWidth="1"/>
    <col min="1288" max="1288" width="15.140625" style="166" customWidth="1"/>
    <col min="1289" max="1289" width="13.85546875" style="166" customWidth="1"/>
    <col min="1290" max="1290" width="10.5703125" style="166" customWidth="1"/>
    <col min="1291" max="1291" width="13.85546875" style="166" customWidth="1"/>
    <col min="1292" max="1292" width="11.7109375" style="166" customWidth="1"/>
    <col min="1293" max="1293" width="0" style="166" hidden="1" customWidth="1"/>
    <col min="1294" max="1294" width="35.140625" style="166" customWidth="1"/>
    <col min="1295" max="1295" width="36.28515625" style="166" customWidth="1"/>
    <col min="1296" max="1528" width="9.140625" style="166"/>
    <col min="1529" max="1529" width="3.5703125" style="166" customWidth="1"/>
    <col min="1530" max="1530" width="25.7109375" style="166" customWidth="1"/>
    <col min="1531" max="1531" width="11.5703125" style="166" customWidth="1"/>
    <col min="1532" max="1532" width="18.42578125" style="166" customWidth="1"/>
    <col min="1533" max="1533" width="10.140625" style="166" customWidth="1"/>
    <col min="1534" max="1534" width="15.5703125" style="166" customWidth="1"/>
    <col min="1535" max="1535" width="16" style="166" customWidth="1"/>
    <col min="1536" max="1536" width="7" style="166" customWidth="1"/>
    <col min="1537" max="1537" width="14.42578125" style="166" customWidth="1"/>
    <col min="1538" max="1538" width="11" style="166" customWidth="1"/>
    <col min="1539" max="1540" width="13.85546875" style="166" customWidth="1"/>
    <col min="1541" max="1541" width="12.140625" style="166" customWidth="1"/>
    <col min="1542" max="1542" width="13.85546875" style="166" customWidth="1"/>
    <col min="1543" max="1543" width="11.5703125" style="166" customWidth="1"/>
    <col min="1544" max="1544" width="15.140625" style="166" customWidth="1"/>
    <col min="1545" max="1545" width="13.85546875" style="166" customWidth="1"/>
    <col min="1546" max="1546" width="10.5703125" style="166" customWidth="1"/>
    <col min="1547" max="1547" width="13.85546875" style="166" customWidth="1"/>
    <col min="1548" max="1548" width="11.7109375" style="166" customWidth="1"/>
    <col min="1549" max="1549" width="0" style="166" hidden="1" customWidth="1"/>
    <col min="1550" max="1550" width="35.140625" style="166" customWidth="1"/>
    <col min="1551" max="1551" width="36.28515625" style="166" customWidth="1"/>
    <col min="1552" max="1784" width="9.140625" style="166"/>
    <col min="1785" max="1785" width="3.5703125" style="166" customWidth="1"/>
    <col min="1786" max="1786" width="25.7109375" style="166" customWidth="1"/>
    <col min="1787" max="1787" width="11.5703125" style="166" customWidth="1"/>
    <col min="1788" max="1788" width="18.42578125" style="166" customWidth="1"/>
    <col min="1789" max="1789" width="10.140625" style="166" customWidth="1"/>
    <col min="1790" max="1790" width="15.5703125" style="166" customWidth="1"/>
    <col min="1791" max="1791" width="16" style="166" customWidth="1"/>
    <col min="1792" max="1792" width="7" style="166" customWidth="1"/>
    <col min="1793" max="1793" width="14.42578125" style="166" customWidth="1"/>
    <col min="1794" max="1794" width="11" style="166" customWidth="1"/>
    <col min="1795" max="1796" width="13.85546875" style="166" customWidth="1"/>
    <col min="1797" max="1797" width="12.140625" style="166" customWidth="1"/>
    <col min="1798" max="1798" width="13.85546875" style="166" customWidth="1"/>
    <col min="1799" max="1799" width="11.5703125" style="166" customWidth="1"/>
    <col min="1800" max="1800" width="15.140625" style="166" customWidth="1"/>
    <col min="1801" max="1801" width="13.85546875" style="166" customWidth="1"/>
    <col min="1802" max="1802" width="10.5703125" style="166" customWidth="1"/>
    <col min="1803" max="1803" width="13.85546875" style="166" customWidth="1"/>
    <col min="1804" max="1804" width="11.7109375" style="166" customWidth="1"/>
    <col min="1805" max="1805" width="0" style="166" hidden="1" customWidth="1"/>
    <col min="1806" max="1806" width="35.140625" style="166" customWidth="1"/>
    <col min="1807" max="1807" width="36.28515625" style="166" customWidth="1"/>
    <col min="1808" max="2040" width="9.140625" style="166"/>
    <col min="2041" max="2041" width="3.5703125" style="166" customWidth="1"/>
    <col min="2042" max="2042" width="25.7109375" style="166" customWidth="1"/>
    <col min="2043" max="2043" width="11.5703125" style="166" customWidth="1"/>
    <col min="2044" max="2044" width="18.42578125" style="166" customWidth="1"/>
    <col min="2045" max="2045" width="10.140625" style="166" customWidth="1"/>
    <col min="2046" max="2046" width="15.5703125" style="166" customWidth="1"/>
    <col min="2047" max="2047" width="16" style="166" customWidth="1"/>
    <col min="2048" max="2048" width="7" style="166" customWidth="1"/>
    <col min="2049" max="2049" width="14.42578125" style="166" customWidth="1"/>
    <col min="2050" max="2050" width="11" style="166" customWidth="1"/>
    <col min="2051" max="2052" width="13.85546875" style="166" customWidth="1"/>
    <col min="2053" max="2053" width="12.140625" style="166" customWidth="1"/>
    <col min="2054" max="2054" width="13.85546875" style="166" customWidth="1"/>
    <col min="2055" max="2055" width="11.5703125" style="166" customWidth="1"/>
    <col min="2056" max="2056" width="15.140625" style="166" customWidth="1"/>
    <col min="2057" max="2057" width="13.85546875" style="166" customWidth="1"/>
    <col min="2058" max="2058" width="10.5703125" style="166" customWidth="1"/>
    <col min="2059" max="2059" width="13.85546875" style="166" customWidth="1"/>
    <col min="2060" max="2060" width="11.7109375" style="166" customWidth="1"/>
    <col min="2061" max="2061" width="0" style="166" hidden="1" customWidth="1"/>
    <col min="2062" max="2062" width="35.140625" style="166" customWidth="1"/>
    <col min="2063" max="2063" width="36.28515625" style="166" customWidth="1"/>
    <col min="2064" max="2296" width="9.140625" style="166"/>
    <col min="2297" max="2297" width="3.5703125" style="166" customWidth="1"/>
    <col min="2298" max="2298" width="25.7109375" style="166" customWidth="1"/>
    <col min="2299" max="2299" width="11.5703125" style="166" customWidth="1"/>
    <col min="2300" max="2300" width="18.42578125" style="166" customWidth="1"/>
    <col min="2301" max="2301" width="10.140625" style="166" customWidth="1"/>
    <col min="2302" max="2302" width="15.5703125" style="166" customWidth="1"/>
    <col min="2303" max="2303" width="16" style="166" customWidth="1"/>
    <col min="2304" max="2304" width="7" style="166" customWidth="1"/>
    <col min="2305" max="2305" width="14.42578125" style="166" customWidth="1"/>
    <col min="2306" max="2306" width="11" style="166" customWidth="1"/>
    <col min="2307" max="2308" width="13.85546875" style="166" customWidth="1"/>
    <col min="2309" max="2309" width="12.140625" style="166" customWidth="1"/>
    <col min="2310" max="2310" width="13.85546875" style="166" customWidth="1"/>
    <col min="2311" max="2311" width="11.5703125" style="166" customWidth="1"/>
    <col min="2312" max="2312" width="15.140625" style="166" customWidth="1"/>
    <col min="2313" max="2313" width="13.85546875" style="166" customWidth="1"/>
    <col min="2314" max="2314" width="10.5703125" style="166" customWidth="1"/>
    <col min="2315" max="2315" width="13.85546875" style="166" customWidth="1"/>
    <col min="2316" max="2316" width="11.7109375" style="166" customWidth="1"/>
    <col min="2317" max="2317" width="0" style="166" hidden="1" customWidth="1"/>
    <col min="2318" max="2318" width="35.140625" style="166" customWidth="1"/>
    <col min="2319" max="2319" width="36.28515625" style="166" customWidth="1"/>
    <col min="2320" max="2552" width="9.140625" style="166"/>
    <col min="2553" max="2553" width="3.5703125" style="166" customWidth="1"/>
    <col min="2554" max="2554" width="25.7109375" style="166" customWidth="1"/>
    <col min="2555" max="2555" width="11.5703125" style="166" customWidth="1"/>
    <col min="2556" max="2556" width="18.42578125" style="166" customWidth="1"/>
    <col min="2557" max="2557" width="10.140625" style="166" customWidth="1"/>
    <col min="2558" max="2558" width="15.5703125" style="166" customWidth="1"/>
    <col min="2559" max="2559" width="16" style="166" customWidth="1"/>
    <col min="2560" max="2560" width="7" style="166" customWidth="1"/>
    <col min="2561" max="2561" width="14.42578125" style="166" customWidth="1"/>
    <col min="2562" max="2562" width="11" style="166" customWidth="1"/>
    <col min="2563" max="2564" width="13.85546875" style="166" customWidth="1"/>
    <col min="2565" max="2565" width="12.140625" style="166" customWidth="1"/>
    <col min="2566" max="2566" width="13.85546875" style="166" customWidth="1"/>
    <col min="2567" max="2567" width="11.5703125" style="166" customWidth="1"/>
    <col min="2568" max="2568" width="15.140625" style="166" customWidth="1"/>
    <col min="2569" max="2569" width="13.85546875" style="166" customWidth="1"/>
    <col min="2570" max="2570" width="10.5703125" style="166" customWidth="1"/>
    <col min="2571" max="2571" width="13.85546875" style="166" customWidth="1"/>
    <col min="2572" max="2572" width="11.7109375" style="166" customWidth="1"/>
    <col min="2573" max="2573" width="0" style="166" hidden="1" customWidth="1"/>
    <col min="2574" max="2574" width="35.140625" style="166" customWidth="1"/>
    <col min="2575" max="2575" width="36.28515625" style="166" customWidth="1"/>
    <col min="2576" max="2808" width="9.140625" style="166"/>
    <col min="2809" max="2809" width="3.5703125" style="166" customWidth="1"/>
    <col min="2810" max="2810" width="25.7109375" style="166" customWidth="1"/>
    <col min="2811" max="2811" width="11.5703125" style="166" customWidth="1"/>
    <col min="2812" max="2812" width="18.42578125" style="166" customWidth="1"/>
    <col min="2813" max="2813" width="10.140625" style="166" customWidth="1"/>
    <col min="2814" max="2814" width="15.5703125" style="166" customWidth="1"/>
    <col min="2815" max="2815" width="16" style="166" customWidth="1"/>
    <col min="2816" max="2816" width="7" style="166" customWidth="1"/>
    <col min="2817" max="2817" width="14.42578125" style="166" customWidth="1"/>
    <col min="2818" max="2818" width="11" style="166" customWidth="1"/>
    <col min="2819" max="2820" width="13.85546875" style="166" customWidth="1"/>
    <col min="2821" max="2821" width="12.140625" style="166" customWidth="1"/>
    <col min="2822" max="2822" width="13.85546875" style="166" customWidth="1"/>
    <col min="2823" max="2823" width="11.5703125" style="166" customWidth="1"/>
    <col min="2824" max="2824" width="15.140625" style="166" customWidth="1"/>
    <col min="2825" max="2825" width="13.85546875" style="166" customWidth="1"/>
    <col min="2826" max="2826" width="10.5703125" style="166" customWidth="1"/>
    <col min="2827" max="2827" width="13.85546875" style="166" customWidth="1"/>
    <col min="2828" max="2828" width="11.7109375" style="166" customWidth="1"/>
    <col min="2829" max="2829" width="0" style="166" hidden="1" customWidth="1"/>
    <col min="2830" max="2830" width="35.140625" style="166" customWidth="1"/>
    <col min="2831" max="2831" width="36.28515625" style="166" customWidth="1"/>
    <col min="2832" max="3064" width="9.140625" style="166"/>
    <col min="3065" max="3065" width="3.5703125" style="166" customWidth="1"/>
    <col min="3066" max="3066" width="25.7109375" style="166" customWidth="1"/>
    <col min="3067" max="3067" width="11.5703125" style="166" customWidth="1"/>
    <col min="3068" max="3068" width="18.42578125" style="166" customWidth="1"/>
    <col min="3069" max="3069" width="10.140625" style="166" customWidth="1"/>
    <col min="3070" max="3070" width="15.5703125" style="166" customWidth="1"/>
    <col min="3071" max="3071" width="16" style="166" customWidth="1"/>
    <col min="3072" max="3072" width="7" style="166" customWidth="1"/>
    <col min="3073" max="3073" width="14.42578125" style="166" customWidth="1"/>
    <col min="3074" max="3074" width="11" style="166" customWidth="1"/>
    <col min="3075" max="3076" width="13.85546875" style="166" customWidth="1"/>
    <col min="3077" max="3077" width="12.140625" style="166" customWidth="1"/>
    <col min="3078" max="3078" width="13.85546875" style="166" customWidth="1"/>
    <col min="3079" max="3079" width="11.5703125" style="166" customWidth="1"/>
    <col min="3080" max="3080" width="15.140625" style="166" customWidth="1"/>
    <col min="3081" max="3081" width="13.85546875" style="166" customWidth="1"/>
    <col min="3082" max="3082" width="10.5703125" style="166" customWidth="1"/>
    <col min="3083" max="3083" width="13.85546875" style="166" customWidth="1"/>
    <col min="3084" max="3084" width="11.7109375" style="166" customWidth="1"/>
    <col min="3085" max="3085" width="0" style="166" hidden="1" customWidth="1"/>
    <col min="3086" max="3086" width="35.140625" style="166" customWidth="1"/>
    <col min="3087" max="3087" width="36.28515625" style="166" customWidth="1"/>
    <col min="3088" max="3320" width="9.140625" style="166"/>
    <col min="3321" max="3321" width="3.5703125" style="166" customWidth="1"/>
    <col min="3322" max="3322" width="25.7109375" style="166" customWidth="1"/>
    <col min="3323" max="3323" width="11.5703125" style="166" customWidth="1"/>
    <col min="3324" max="3324" width="18.42578125" style="166" customWidth="1"/>
    <col min="3325" max="3325" width="10.140625" style="166" customWidth="1"/>
    <col min="3326" max="3326" width="15.5703125" style="166" customWidth="1"/>
    <col min="3327" max="3327" width="16" style="166" customWidth="1"/>
    <col min="3328" max="3328" width="7" style="166" customWidth="1"/>
    <col min="3329" max="3329" width="14.42578125" style="166" customWidth="1"/>
    <col min="3330" max="3330" width="11" style="166" customWidth="1"/>
    <col min="3331" max="3332" width="13.85546875" style="166" customWidth="1"/>
    <col min="3333" max="3333" width="12.140625" style="166" customWidth="1"/>
    <col min="3334" max="3334" width="13.85546875" style="166" customWidth="1"/>
    <col min="3335" max="3335" width="11.5703125" style="166" customWidth="1"/>
    <col min="3336" max="3336" width="15.140625" style="166" customWidth="1"/>
    <col min="3337" max="3337" width="13.85546875" style="166" customWidth="1"/>
    <col min="3338" max="3338" width="10.5703125" style="166" customWidth="1"/>
    <col min="3339" max="3339" width="13.85546875" style="166" customWidth="1"/>
    <col min="3340" max="3340" width="11.7109375" style="166" customWidth="1"/>
    <col min="3341" max="3341" width="0" style="166" hidden="1" customWidth="1"/>
    <col min="3342" max="3342" width="35.140625" style="166" customWidth="1"/>
    <col min="3343" max="3343" width="36.28515625" style="166" customWidth="1"/>
    <col min="3344" max="3576" width="9.140625" style="166"/>
    <col min="3577" max="3577" width="3.5703125" style="166" customWidth="1"/>
    <col min="3578" max="3578" width="25.7109375" style="166" customWidth="1"/>
    <col min="3579" max="3579" width="11.5703125" style="166" customWidth="1"/>
    <col min="3580" max="3580" width="18.42578125" style="166" customWidth="1"/>
    <col min="3581" max="3581" width="10.140625" style="166" customWidth="1"/>
    <col min="3582" max="3582" width="15.5703125" style="166" customWidth="1"/>
    <col min="3583" max="3583" width="16" style="166" customWidth="1"/>
    <col min="3584" max="3584" width="7" style="166" customWidth="1"/>
    <col min="3585" max="3585" width="14.42578125" style="166" customWidth="1"/>
    <col min="3586" max="3586" width="11" style="166" customWidth="1"/>
    <col min="3587" max="3588" width="13.85546875" style="166" customWidth="1"/>
    <col min="3589" max="3589" width="12.140625" style="166" customWidth="1"/>
    <col min="3590" max="3590" width="13.85546875" style="166" customWidth="1"/>
    <col min="3591" max="3591" width="11.5703125" style="166" customWidth="1"/>
    <col min="3592" max="3592" width="15.140625" style="166" customWidth="1"/>
    <col min="3593" max="3593" width="13.85546875" style="166" customWidth="1"/>
    <col min="3594" max="3594" width="10.5703125" style="166" customWidth="1"/>
    <col min="3595" max="3595" width="13.85546875" style="166" customWidth="1"/>
    <col min="3596" max="3596" width="11.7109375" style="166" customWidth="1"/>
    <col min="3597" max="3597" width="0" style="166" hidden="1" customWidth="1"/>
    <col min="3598" max="3598" width="35.140625" style="166" customWidth="1"/>
    <col min="3599" max="3599" width="36.28515625" style="166" customWidth="1"/>
    <col min="3600" max="3832" width="9.140625" style="166"/>
    <col min="3833" max="3833" width="3.5703125" style="166" customWidth="1"/>
    <col min="3834" max="3834" width="25.7109375" style="166" customWidth="1"/>
    <col min="3835" max="3835" width="11.5703125" style="166" customWidth="1"/>
    <col min="3836" max="3836" width="18.42578125" style="166" customWidth="1"/>
    <col min="3837" max="3837" width="10.140625" style="166" customWidth="1"/>
    <col min="3838" max="3838" width="15.5703125" style="166" customWidth="1"/>
    <col min="3839" max="3839" width="16" style="166" customWidth="1"/>
    <col min="3840" max="3840" width="7" style="166" customWidth="1"/>
    <col min="3841" max="3841" width="14.42578125" style="166" customWidth="1"/>
    <col min="3842" max="3842" width="11" style="166" customWidth="1"/>
    <col min="3843" max="3844" width="13.85546875" style="166" customWidth="1"/>
    <col min="3845" max="3845" width="12.140625" style="166" customWidth="1"/>
    <col min="3846" max="3846" width="13.85546875" style="166" customWidth="1"/>
    <col min="3847" max="3847" width="11.5703125" style="166" customWidth="1"/>
    <col min="3848" max="3848" width="15.140625" style="166" customWidth="1"/>
    <col min="3849" max="3849" width="13.85546875" style="166" customWidth="1"/>
    <col min="3850" max="3850" width="10.5703125" style="166" customWidth="1"/>
    <col min="3851" max="3851" width="13.85546875" style="166" customWidth="1"/>
    <col min="3852" max="3852" width="11.7109375" style="166" customWidth="1"/>
    <col min="3853" max="3853" width="0" style="166" hidden="1" customWidth="1"/>
    <col min="3854" max="3854" width="35.140625" style="166" customWidth="1"/>
    <col min="3855" max="3855" width="36.28515625" style="166" customWidth="1"/>
    <col min="3856" max="4088" width="9.140625" style="166"/>
    <col min="4089" max="4089" width="3.5703125" style="166" customWidth="1"/>
    <col min="4090" max="4090" width="25.7109375" style="166" customWidth="1"/>
    <col min="4091" max="4091" width="11.5703125" style="166" customWidth="1"/>
    <col min="4092" max="4092" width="18.42578125" style="166" customWidth="1"/>
    <col min="4093" max="4093" width="10.140625" style="166" customWidth="1"/>
    <col min="4094" max="4094" width="15.5703125" style="166" customWidth="1"/>
    <col min="4095" max="4095" width="16" style="166" customWidth="1"/>
    <col min="4096" max="4096" width="7" style="166" customWidth="1"/>
    <col min="4097" max="4097" width="14.42578125" style="166" customWidth="1"/>
    <col min="4098" max="4098" width="11" style="166" customWidth="1"/>
    <col min="4099" max="4100" width="13.85546875" style="166" customWidth="1"/>
    <col min="4101" max="4101" width="12.140625" style="166" customWidth="1"/>
    <col min="4102" max="4102" width="13.85546875" style="166" customWidth="1"/>
    <col min="4103" max="4103" width="11.5703125" style="166" customWidth="1"/>
    <col min="4104" max="4104" width="15.140625" style="166" customWidth="1"/>
    <col min="4105" max="4105" width="13.85546875" style="166" customWidth="1"/>
    <col min="4106" max="4106" width="10.5703125" style="166" customWidth="1"/>
    <col min="4107" max="4107" width="13.85546875" style="166" customWidth="1"/>
    <col min="4108" max="4108" width="11.7109375" style="166" customWidth="1"/>
    <col min="4109" max="4109" width="0" style="166" hidden="1" customWidth="1"/>
    <col min="4110" max="4110" width="35.140625" style="166" customWidth="1"/>
    <col min="4111" max="4111" width="36.28515625" style="166" customWidth="1"/>
    <col min="4112" max="4344" width="9.140625" style="166"/>
    <col min="4345" max="4345" width="3.5703125" style="166" customWidth="1"/>
    <col min="4346" max="4346" width="25.7109375" style="166" customWidth="1"/>
    <col min="4347" max="4347" width="11.5703125" style="166" customWidth="1"/>
    <col min="4348" max="4348" width="18.42578125" style="166" customWidth="1"/>
    <col min="4349" max="4349" width="10.140625" style="166" customWidth="1"/>
    <col min="4350" max="4350" width="15.5703125" style="166" customWidth="1"/>
    <col min="4351" max="4351" width="16" style="166" customWidth="1"/>
    <col min="4352" max="4352" width="7" style="166" customWidth="1"/>
    <col min="4353" max="4353" width="14.42578125" style="166" customWidth="1"/>
    <col min="4354" max="4354" width="11" style="166" customWidth="1"/>
    <col min="4355" max="4356" width="13.85546875" style="166" customWidth="1"/>
    <col min="4357" max="4357" width="12.140625" style="166" customWidth="1"/>
    <col min="4358" max="4358" width="13.85546875" style="166" customWidth="1"/>
    <col min="4359" max="4359" width="11.5703125" style="166" customWidth="1"/>
    <col min="4360" max="4360" width="15.140625" style="166" customWidth="1"/>
    <col min="4361" max="4361" width="13.85546875" style="166" customWidth="1"/>
    <col min="4362" max="4362" width="10.5703125" style="166" customWidth="1"/>
    <col min="4363" max="4363" width="13.85546875" style="166" customWidth="1"/>
    <col min="4364" max="4364" width="11.7109375" style="166" customWidth="1"/>
    <col min="4365" max="4365" width="0" style="166" hidden="1" customWidth="1"/>
    <col min="4366" max="4366" width="35.140625" style="166" customWidth="1"/>
    <col min="4367" max="4367" width="36.28515625" style="166" customWidth="1"/>
    <col min="4368" max="4600" width="9.140625" style="166"/>
    <col min="4601" max="4601" width="3.5703125" style="166" customWidth="1"/>
    <col min="4602" max="4602" width="25.7109375" style="166" customWidth="1"/>
    <col min="4603" max="4603" width="11.5703125" style="166" customWidth="1"/>
    <col min="4604" max="4604" width="18.42578125" style="166" customWidth="1"/>
    <col min="4605" max="4605" width="10.140625" style="166" customWidth="1"/>
    <col min="4606" max="4606" width="15.5703125" style="166" customWidth="1"/>
    <col min="4607" max="4607" width="16" style="166" customWidth="1"/>
    <col min="4608" max="4608" width="7" style="166" customWidth="1"/>
    <col min="4609" max="4609" width="14.42578125" style="166" customWidth="1"/>
    <col min="4610" max="4610" width="11" style="166" customWidth="1"/>
    <col min="4611" max="4612" width="13.85546875" style="166" customWidth="1"/>
    <col min="4613" max="4613" width="12.140625" style="166" customWidth="1"/>
    <col min="4614" max="4614" width="13.85546875" style="166" customWidth="1"/>
    <col min="4615" max="4615" width="11.5703125" style="166" customWidth="1"/>
    <col min="4616" max="4616" width="15.140625" style="166" customWidth="1"/>
    <col min="4617" max="4617" width="13.85546875" style="166" customWidth="1"/>
    <col min="4618" max="4618" width="10.5703125" style="166" customWidth="1"/>
    <col min="4619" max="4619" width="13.85546875" style="166" customWidth="1"/>
    <col min="4620" max="4620" width="11.7109375" style="166" customWidth="1"/>
    <col min="4621" max="4621" width="0" style="166" hidden="1" customWidth="1"/>
    <col min="4622" max="4622" width="35.140625" style="166" customWidth="1"/>
    <col min="4623" max="4623" width="36.28515625" style="166" customWidth="1"/>
    <col min="4624" max="4856" width="9.140625" style="166"/>
    <col min="4857" max="4857" width="3.5703125" style="166" customWidth="1"/>
    <col min="4858" max="4858" width="25.7109375" style="166" customWidth="1"/>
    <col min="4859" max="4859" width="11.5703125" style="166" customWidth="1"/>
    <col min="4860" max="4860" width="18.42578125" style="166" customWidth="1"/>
    <col min="4861" max="4861" width="10.140625" style="166" customWidth="1"/>
    <col min="4862" max="4862" width="15.5703125" style="166" customWidth="1"/>
    <col min="4863" max="4863" width="16" style="166" customWidth="1"/>
    <col min="4864" max="4864" width="7" style="166" customWidth="1"/>
    <col min="4865" max="4865" width="14.42578125" style="166" customWidth="1"/>
    <col min="4866" max="4866" width="11" style="166" customWidth="1"/>
    <col min="4867" max="4868" width="13.85546875" style="166" customWidth="1"/>
    <col min="4869" max="4869" width="12.140625" style="166" customWidth="1"/>
    <col min="4870" max="4870" width="13.85546875" style="166" customWidth="1"/>
    <col min="4871" max="4871" width="11.5703125" style="166" customWidth="1"/>
    <col min="4872" max="4872" width="15.140625" style="166" customWidth="1"/>
    <col min="4873" max="4873" width="13.85546875" style="166" customWidth="1"/>
    <col min="4874" max="4874" width="10.5703125" style="166" customWidth="1"/>
    <col min="4875" max="4875" width="13.85546875" style="166" customWidth="1"/>
    <col min="4876" max="4876" width="11.7109375" style="166" customWidth="1"/>
    <col min="4877" max="4877" width="0" style="166" hidden="1" customWidth="1"/>
    <col min="4878" max="4878" width="35.140625" style="166" customWidth="1"/>
    <col min="4879" max="4879" width="36.28515625" style="166" customWidth="1"/>
    <col min="4880" max="5112" width="9.140625" style="166"/>
    <col min="5113" max="5113" width="3.5703125" style="166" customWidth="1"/>
    <col min="5114" max="5114" width="25.7109375" style="166" customWidth="1"/>
    <col min="5115" max="5115" width="11.5703125" style="166" customWidth="1"/>
    <col min="5116" max="5116" width="18.42578125" style="166" customWidth="1"/>
    <col min="5117" max="5117" width="10.140625" style="166" customWidth="1"/>
    <col min="5118" max="5118" width="15.5703125" style="166" customWidth="1"/>
    <col min="5119" max="5119" width="16" style="166" customWidth="1"/>
    <col min="5120" max="5120" width="7" style="166" customWidth="1"/>
    <col min="5121" max="5121" width="14.42578125" style="166" customWidth="1"/>
    <col min="5122" max="5122" width="11" style="166" customWidth="1"/>
    <col min="5123" max="5124" width="13.85546875" style="166" customWidth="1"/>
    <col min="5125" max="5125" width="12.140625" style="166" customWidth="1"/>
    <col min="5126" max="5126" width="13.85546875" style="166" customWidth="1"/>
    <col min="5127" max="5127" width="11.5703125" style="166" customWidth="1"/>
    <col min="5128" max="5128" width="15.140625" style="166" customWidth="1"/>
    <col min="5129" max="5129" width="13.85546875" style="166" customWidth="1"/>
    <col min="5130" max="5130" width="10.5703125" style="166" customWidth="1"/>
    <col min="5131" max="5131" width="13.85546875" style="166" customWidth="1"/>
    <col min="5132" max="5132" width="11.7109375" style="166" customWidth="1"/>
    <col min="5133" max="5133" width="0" style="166" hidden="1" customWidth="1"/>
    <col min="5134" max="5134" width="35.140625" style="166" customWidth="1"/>
    <col min="5135" max="5135" width="36.28515625" style="166" customWidth="1"/>
    <col min="5136" max="5368" width="9.140625" style="166"/>
    <col min="5369" max="5369" width="3.5703125" style="166" customWidth="1"/>
    <col min="5370" max="5370" width="25.7109375" style="166" customWidth="1"/>
    <col min="5371" max="5371" width="11.5703125" style="166" customWidth="1"/>
    <col min="5372" max="5372" width="18.42578125" style="166" customWidth="1"/>
    <col min="5373" max="5373" width="10.140625" style="166" customWidth="1"/>
    <col min="5374" max="5374" width="15.5703125" style="166" customWidth="1"/>
    <col min="5375" max="5375" width="16" style="166" customWidth="1"/>
    <col min="5376" max="5376" width="7" style="166" customWidth="1"/>
    <col min="5377" max="5377" width="14.42578125" style="166" customWidth="1"/>
    <col min="5378" max="5378" width="11" style="166" customWidth="1"/>
    <col min="5379" max="5380" width="13.85546875" style="166" customWidth="1"/>
    <col min="5381" max="5381" width="12.140625" style="166" customWidth="1"/>
    <col min="5382" max="5382" width="13.85546875" style="166" customWidth="1"/>
    <col min="5383" max="5383" width="11.5703125" style="166" customWidth="1"/>
    <col min="5384" max="5384" width="15.140625" style="166" customWidth="1"/>
    <col min="5385" max="5385" width="13.85546875" style="166" customWidth="1"/>
    <col min="5386" max="5386" width="10.5703125" style="166" customWidth="1"/>
    <col min="5387" max="5387" width="13.85546875" style="166" customWidth="1"/>
    <col min="5388" max="5388" width="11.7109375" style="166" customWidth="1"/>
    <col min="5389" max="5389" width="0" style="166" hidden="1" customWidth="1"/>
    <col min="5390" max="5390" width="35.140625" style="166" customWidth="1"/>
    <col min="5391" max="5391" width="36.28515625" style="166" customWidth="1"/>
    <col min="5392" max="5624" width="9.140625" style="166"/>
    <col min="5625" max="5625" width="3.5703125" style="166" customWidth="1"/>
    <col min="5626" max="5626" width="25.7109375" style="166" customWidth="1"/>
    <col min="5627" max="5627" width="11.5703125" style="166" customWidth="1"/>
    <col min="5628" max="5628" width="18.42578125" style="166" customWidth="1"/>
    <col min="5629" max="5629" width="10.140625" style="166" customWidth="1"/>
    <col min="5630" max="5630" width="15.5703125" style="166" customWidth="1"/>
    <col min="5631" max="5631" width="16" style="166" customWidth="1"/>
    <col min="5632" max="5632" width="7" style="166" customWidth="1"/>
    <col min="5633" max="5633" width="14.42578125" style="166" customWidth="1"/>
    <col min="5634" max="5634" width="11" style="166" customWidth="1"/>
    <col min="5635" max="5636" width="13.85546875" style="166" customWidth="1"/>
    <col min="5637" max="5637" width="12.140625" style="166" customWidth="1"/>
    <col min="5638" max="5638" width="13.85546875" style="166" customWidth="1"/>
    <col min="5639" max="5639" width="11.5703125" style="166" customWidth="1"/>
    <col min="5640" max="5640" width="15.140625" style="166" customWidth="1"/>
    <col min="5641" max="5641" width="13.85546875" style="166" customWidth="1"/>
    <col min="5642" max="5642" width="10.5703125" style="166" customWidth="1"/>
    <col min="5643" max="5643" width="13.85546875" style="166" customWidth="1"/>
    <col min="5644" max="5644" width="11.7109375" style="166" customWidth="1"/>
    <col min="5645" max="5645" width="0" style="166" hidden="1" customWidth="1"/>
    <col min="5646" max="5646" width="35.140625" style="166" customWidth="1"/>
    <col min="5647" max="5647" width="36.28515625" style="166" customWidth="1"/>
    <col min="5648" max="5880" width="9.140625" style="166"/>
    <col min="5881" max="5881" width="3.5703125" style="166" customWidth="1"/>
    <col min="5882" max="5882" width="25.7109375" style="166" customWidth="1"/>
    <col min="5883" max="5883" width="11.5703125" style="166" customWidth="1"/>
    <col min="5884" max="5884" width="18.42578125" style="166" customWidth="1"/>
    <col min="5885" max="5885" width="10.140625" style="166" customWidth="1"/>
    <col min="5886" max="5886" width="15.5703125" style="166" customWidth="1"/>
    <col min="5887" max="5887" width="16" style="166" customWidth="1"/>
    <col min="5888" max="5888" width="7" style="166" customWidth="1"/>
    <col min="5889" max="5889" width="14.42578125" style="166" customWidth="1"/>
    <col min="5890" max="5890" width="11" style="166" customWidth="1"/>
    <col min="5891" max="5892" width="13.85546875" style="166" customWidth="1"/>
    <col min="5893" max="5893" width="12.140625" style="166" customWidth="1"/>
    <col min="5894" max="5894" width="13.85546875" style="166" customWidth="1"/>
    <col min="5895" max="5895" width="11.5703125" style="166" customWidth="1"/>
    <col min="5896" max="5896" width="15.140625" style="166" customWidth="1"/>
    <col min="5897" max="5897" width="13.85546875" style="166" customWidth="1"/>
    <col min="5898" max="5898" width="10.5703125" style="166" customWidth="1"/>
    <col min="5899" max="5899" width="13.85546875" style="166" customWidth="1"/>
    <col min="5900" max="5900" width="11.7109375" style="166" customWidth="1"/>
    <col min="5901" max="5901" width="0" style="166" hidden="1" customWidth="1"/>
    <col min="5902" max="5902" width="35.140625" style="166" customWidth="1"/>
    <col min="5903" max="5903" width="36.28515625" style="166" customWidth="1"/>
    <col min="5904" max="6136" width="9.140625" style="166"/>
    <col min="6137" max="6137" width="3.5703125" style="166" customWidth="1"/>
    <col min="6138" max="6138" width="25.7109375" style="166" customWidth="1"/>
    <col min="6139" max="6139" width="11.5703125" style="166" customWidth="1"/>
    <col min="6140" max="6140" width="18.42578125" style="166" customWidth="1"/>
    <col min="6141" max="6141" width="10.140625" style="166" customWidth="1"/>
    <col min="6142" max="6142" width="15.5703125" style="166" customWidth="1"/>
    <col min="6143" max="6143" width="16" style="166" customWidth="1"/>
    <col min="6144" max="6144" width="7" style="166" customWidth="1"/>
    <col min="6145" max="6145" width="14.42578125" style="166" customWidth="1"/>
    <col min="6146" max="6146" width="11" style="166" customWidth="1"/>
    <col min="6147" max="6148" width="13.85546875" style="166" customWidth="1"/>
    <col min="6149" max="6149" width="12.140625" style="166" customWidth="1"/>
    <col min="6150" max="6150" width="13.85546875" style="166" customWidth="1"/>
    <col min="6151" max="6151" width="11.5703125" style="166" customWidth="1"/>
    <col min="6152" max="6152" width="15.140625" style="166" customWidth="1"/>
    <col min="6153" max="6153" width="13.85546875" style="166" customWidth="1"/>
    <col min="6154" max="6154" width="10.5703125" style="166" customWidth="1"/>
    <col min="6155" max="6155" width="13.85546875" style="166" customWidth="1"/>
    <col min="6156" max="6156" width="11.7109375" style="166" customWidth="1"/>
    <col min="6157" max="6157" width="0" style="166" hidden="1" customWidth="1"/>
    <col min="6158" max="6158" width="35.140625" style="166" customWidth="1"/>
    <col min="6159" max="6159" width="36.28515625" style="166" customWidth="1"/>
    <col min="6160" max="6392" width="9.140625" style="166"/>
    <col min="6393" max="6393" width="3.5703125" style="166" customWidth="1"/>
    <col min="6394" max="6394" width="25.7109375" style="166" customWidth="1"/>
    <col min="6395" max="6395" width="11.5703125" style="166" customWidth="1"/>
    <col min="6396" max="6396" width="18.42578125" style="166" customWidth="1"/>
    <col min="6397" max="6397" width="10.140625" style="166" customWidth="1"/>
    <col min="6398" max="6398" width="15.5703125" style="166" customWidth="1"/>
    <col min="6399" max="6399" width="16" style="166" customWidth="1"/>
    <col min="6400" max="6400" width="7" style="166" customWidth="1"/>
    <col min="6401" max="6401" width="14.42578125" style="166" customWidth="1"/>
    <col min="6402" max="6402" width="11" style="166" customWidth="1"/>
    <col min="6403" max="6404" width="13.85546875" style="166" customWidth="1"/>
    <col min="6405" max="6405" width="12.140625" style="166" customWidth="1"/>
    <col min="6406" max="6406" width="13.85546875" style="166" customWidth="1"/>
    <col min="6407" max="6407" width="11.5703125" style="166" customWidth="1"/>
    <col min="6408" max="6408" width="15.140625" style="166" customWidth="1"/>
    <col min="6409" max="6409" width="13.85546875" style="166" customWidth="1"/>
    <col min="6410" max="6410" width="10.5703125" style="166" customWidth="1"/>
    <col min="6411" max="6411" width="13.85546875" style="166" customWidth="1"/>
    <col min="6412" max="6412" width="11.7109375" style="166" customWidth="1"/>
    <col min="6413" max="6413" width="0" style="166" hidden="1" customWidth="1"/>
    <col min="6414" max="6414" width="35.140625" style="166" customWidth="1"/>
    <col min="6415" max="6415" width="36.28515625" style="166" customWidth="1"/>
    <col min="6416" max="6648" width="9.140625" style="166"/>
    <col min="6649" max="6649" width="3.5703125" style="166" customWidth="1"/>
    <col min="6650" max="6650" width="25.7109375" style="166" customWidth="1"/>
    <col min="6651" max="6651" width="11.5703125" style="166" customWidth="1"/>
    <col min="6652" max="6652" width="18.42578125" style="166" customWidth="1"/>
    <col min="6653" max="6653" width="10.140625" style="166" customWidth="1"/>
    <col min="6654" max="6654" width="15.5703125" style="166" customWidth="1"/>
    <col min="6655" max="6655" width="16" style="166" customWidth="1"/>
    <col min="6656" max="6656" width="7" style="166" customWidth="1"/>
    <col min="6657" max="6657" width="14.42578125" style="166" customWidth="1"/>
    <col min="6658" max="6658" width="11" style="166" customWidth="1"/>
    <col min="6659" max="6660" width="13.85546875" style="166" customWidth="1"/>
    <col min="6661" max="6661" width="12.140625" style="166" customWidth="1"/>
    <col min="6662" max="6662" width="13.85546875" style="166" customWidth="1"/>
    <col min="6663" max="6663" width="11.5703125" style="166" customWidth="1"/>
    <col min="6664" max="6664" width="15.140625" style="166" customWidth="1"/>
    <col min="6665" max="6665" width="13.85546875" style="166" customWidth="1"/>
    <col min="6666" max="6666" width="10.5703125" style="166" customWidth="1"/>
    <col min="6667" max="6667" width="13.85546875" style="166" customWidth="1"/>
    <col min="6668" max="6668" width="11.7109375" style="166" customWidth="1"/>
    <col min="6669" max="6669" width="0" style="166" hidden="1" customWidth="1"/>
    <col min="6670" max="6670" width="35.140625" style="166" customWidth="1"/>
    <col min="6671" max="6671" width="36.28515625" style="166" customWidth="1"/>
    <col min="6672" max="6904" width="9.140625" style="166"/>
    <col min="6905" max="6905" width="3.5703125" style="166" customWidth="1"/>
    <col min="6906" max="6906" width="25.7109375" style="166" customWidth="1"/>
    <col min="6907" max="6907" width="11.5703125" style="166" customWidth="1"/>
    <col min="6908" max="6908" width="18.42578125" style="166" customWidth="1"/>
    <col min="6909" max="6909" width="10.140625" style="166" customWidth="1"/>
    <col min="6910" max="6910" width="15.5703125" style="166" customWidth="1"/>
    <col min="6911" max="6911" width="16" style="166" customWidth="1"/>
    <col min="6912" max="6912" width="7" style="166" customWidth="1"/>
    <col min="6913" max="6913" width="14.42578125" style="166" customWidth="1"/>
    <col min="6914" max="6914" width="11" style="166" customWidth="1"/>
    <col min="6915" max="6916" width="13.85546875" style="166" customWidth="1"/>
    <col min="6917" max="6917" width="12.140625" style="166" customWidth="1"/>
    <col min="6918" max="6918" width="13.85546875" style="166" customWidth="1"/>
    <col min="6919" max="6919" width="11.5703125" style="166" customWidth="1"/>
    <col min="6920" max="6920" width="15.140625" style="166" customWidth="1"/>
    <col min="6921" max="6921" width="13.85546875" style="166" customWidth="1"/>
    <col min="6922" max="6922" width="10.5703125" style="166" customWidth="1"/>
    <col min="6923" max="6923" width="13.85546875" style="166" customWidth="1"/>
    <col min="6924" max="6924" width="11.7109375" style="166" customWidth="1"/>
    <col min="6925" max="6925" width="0" style="166" hidden="1" customWidth="1"/>
    <col min="6926" max="6926" width="35.140625" style="166" customWidth="1"/>
    <col min="6927" max="6927" width="36.28515625" style="166" customWidth="1"/>
    <col min="6928" max="7160" width="9.140625" style="166"/>
    <col min="7161" max="7161" width="3.5703125" style="166" customWidth="1"/>
    <col min="7162" max="7162" width="25.7109375" style="166" customWidth="1"/>
    <col min="7163" max="7163" width="11.5703125" style="166" customWidth="1"/>
    <col min="7164" max="7164" width="18.42578125" style="166" customWidth="1"/>
    <col min="7165" max="7165" width="10.140625" style="166" customWidth="1"/>
    <col min="7166" max="7166" width="15.5703125" style="166" customWidth="1"/>
    <col min="7167" max="7167" width="16" style="166" customWidth="1"/>
    <col min="7168" max="7168" width="7" style="166" customWidth="1"/>
    <col min="7169" max="7169" width="14.42578125" style="166" customWidth="1"/>
    <col min="7170" max="7170" width="11" style="166" customWidth="1"/>
    <col min="7171" max="7172" width="13.85546875" style="166" customWidth="1"/>
    <col min="7173" max="7173" width="12.140625" style="166" customWidth="1"/>
    <col min="7174" max="7174" width="13.85546875" style="166" customWidth="1"/>
    <col min="7175" max="7175" width="11.5703125" style="166" customWidth="1"/>
    <col min="7176" max="7176" width="15.140625" style="166" customWidth="1"/>
    <col min="7177" max="7177" width="13.85546875" style="166" customWidth="1"/>
    <col min="7178" max="7178" width="10.5703125" style="166" customWidth="1"/>
    <col min="7179" max="7179" width="13.85546875" style="166" customWidth="1"/>
    <col min="7180" max="7180" width="11.7109375" style="166" customWidth="1"/>
    <col min="7181" max="7181" width="0" style="166" hidden="1" customWidth="1"/>
    <col min="7182" max="7182" width="35.140625" style="166" customWidth="1"/>
    <col min="7183" max="7183" width="36.28515625" style="166" customWidth="1"/>
    <col min="7184" max="7416" width="9.140625" style="166"/>
    <col min="7417" max="7417" width="3.5703125" style="166" customWidth="1"/>
    <col min="7418" max="7418" width="25.7109375" style="166" customWidth="1"/>
    <col min="7419" max="7419" width="11.5703125" style="166" customWidth="1"/>
    <col min="7420" max="7420" width="18.42578125" style="166" customWidth="1"/>
    <col min="7421" max="7421" width="10.140625" style="166" customWidth="1"/>
    <col min="7422" max="7422" width="15.5703125" style="166" customWidth="1"/>
    <col min="7423" max="7423" width="16" style="166" customWidth="1"/>
    <col min="7424" max="7424" width="7" style="166" customWidth="1"/>
    <col min="7425" max="7425" width="14.42578125" style="166" customWidth="1"/>
    <col min="7426" max="7426" width="11" style="166" customWidth="1"/>
    <col min="7427" max="7428" width="13.85546875" style="166" customWidth="1"/>
    <col min="7429" max="7429" width="12.140625" style="166" customWidth="1"/>
    <col min="7430" max="7430" width="13.85546875" style="166" customWidth="1"/>
    <col min="7431" max="7431" width="11.5703125" style="166" customWidth="1"/>
    <col min="7432" max="7432" width="15.140625" style="166" customWidth="1"/>
    <col min="7433" max="7433" width="13.85546875" style="166" customWidth="1"/>
    <col min="7434" max="7434" width="10.5703125" style="166" customWidth="1"/>
    <col min="7435" max="7435" width="13.85546875" style="166" customWidth="1"/>
    <col min="7436" max="7436" width="11.7109375" style="166" customWidth="1"/>
    <col min="7437" max="7437" width="0" style="166" hidden="1" customWidth="1"/>
    <col min="7438" max="7438" width="35.140625" style="166" customWidth="1"/>
    <col min="7439" max="7439" width="36.28515625" style="166" customWidth="1"/>
    <col min="7440" max="7672" width="9.140625" style="166"/>
    <col min="7673" max="7673" width="3.5703125" style="166" customWidth="1"/>
    <col min="7674" max="7674" width="25.7109375" style="166" customWidth="1"/>
    <col min="7675" max="7675" width="11.5703125" style="166" customWidth="1"/>
    <col min="7676" max="7676" width="18.42578125" style="166" customWidth="1"/>
    <col min="7677" max="7677" width="10.140625" style="166" customWidth="1"/>
    <col min="7678" max="7678" width="15.5703125" style="166" customWidth="1"/>
    <col min="7679" max="7679" width="16" style="166" customWidth="1"/>
    <col min="7680" max="7680" width="7" style="166" customWidth="1"/>
    <col min="7681" max="7681" width="14.42578125" style="166" customWidth="1"/>
    <col min="7682" max="7682" width="11" style="166" customWidth="1"/>
    <col min="7683" max="7684" width="13.85546875" style="166" customWidth="1"/>
    <col min="7685" max="7685" width="12.140625" style="166" customWidth="1"/>
    <col min="7686" max="7686" width="13.85546875" style="166" customWidth="1"/>
    <col min="7687" max="7687" width="11.5703125" style="166" customWidth="1"/>
    <col min="7688" max="7688" width="15.140625" style="166" customWidth="1"/>
    <col min="7689" max="7689" width="13.85546875" style="166" customWidth="1"/>
    <col min="7690" max="7690" width="10.5703125" style="166" customWidth="1"/>
    <col min="7691" max="7691" width="13.85546875" style="166" customWidth="1"/>
    <col min="7692" max="7692" width="11.7109375" style="166" customWidth="1"/>
    <col min="7693" max="7693" width="0" style="166" hidden="1" customWidth="1"/>
    <col min="7694" max="7694" width="35.140625" style="166" customWidth="1"/>
    <col min="7695" max="7695" width="36.28515625" style="166" customWidth="1"/>
    <col min="7696" max="7928" width="9.140625" style="166"/>
    <col min="7929" max="7929" width="3.5703125" style="166" customWidth="1"/>
    <col min="7930" max="7930" width="25.7109375" style="166" customWidth="1"/>
    <col min="7931" max="7931" width="11.5703125" style="166" customWidth="1"/>
    <col min="7932" max="7932" width="18.42578125" style="166" customWidth="1"/>
    <col min="7933" max="7933" width="10.140625" style="166" customWidth="1"/>
    <col min="7934" max="7934" width="15.5703125" style="166" customWidth="1"/>
    <col min="7935" max="7935" width="16" style="166" customWidth="1"/>
    <col min="7936" max="7936" width="7" style="166" customWidth="1"/>
    <col min="7937" max="7937" width="14.42578125" style="166" customWidth="1"/>
    <col min="7938" max="7938" width="11" style="166" customWidth="1"/>
    <col min="7939" max="7940" width="13.85546875" style="166" customWidth="1"/>
    <col min="7941" max="7941" width="12.140625" style="166" customWidth="1"/>
    <col min="7942" max="7942" width="13.85546875" style="166" customWidth="1"/>
    <col min="7943" max="7943" width="11.5703125" style="166" customWidth="1"/>
    <col min="7944" max="7944" width="15.140625" style="166" customWidth="1"/>
    <col min="7945" max="7945" width="13.85546875" style="166" customWidth="1"/>
    <col min="7946" max="7946" width="10.5703125" style="166" customWidth="1"/>
    <col min="7947" max="7947" width="13.85546875" style="166" customWidth="1"/>
    <col min="7948" max="7948" width="11.7109375" style="166" customWidth="1"/>
    <col min="7949" max="7949" width="0" style="166" hidden="1" customWidth="1"/>
    <col min="7950" max="7950" width="35.140625" style="166" customWidth="1"/>
    <col min="7951" max="7951" width="36.28515625" style="166" customWidth="1"/>
    <col min="7952" max="8184" width="9.140625" style="166"/>
    <col min="8185" max="8185" width="3.5703125" style="166" customWidth="1"/>
    <col min="8186" max="8186" width="25.7109375" style="166" customWidth="1"/>
    <col min="8187" max="8187" width="11.5703125" style="166" customWidth="1"/>
    <col min="8188" max="8188" width="18.42578125" style="166" customWidth="1"/>
    <col min="8189" max="8189" width="10.140625" style="166" customWidth="1"/>
    <col min="8190" max="8190" width="15.5703125" style="166" customWidth="1"/>
    <col min="8191" max="8191" width="16" style="166" customWidth="1"/>
    <col min="8192" max="8192" width="7" style="166" customWidth="1"/>
    <col min="8193" max="8193" width="14.42578125" style="166" customWidth="1"/>
    <col min="8194" max="8194" width="11" style="166" customWidth="1"/>
    <col min="8195" max="8196" width="13.85546875" style="166" customWidth="1"/>
    <col min="8197" max="8197" width="12.140625" style="166" customWidth="1"/>
    <col min="8198" max="8198" width="13.85546875" style="166" customWidth="1"/>
    <col min="8199" max="8199" width="11.5703125" style="166" customWidth="1"/>
    <col min="8200" max="8200" width="15.140625" style="166" customWidth="1"/>
    <col min="8201" max="8201" width="13.85546875" style="166" customWidth="1"/>
    <col min="8202" max="8202" width="10.5703125" style="166" customWidth="1"/>
    <col min="8203" max="8203" width="13.85546875" style="166" customWidth="1"/>
    <col min="8204" max="8204" width="11.7109375" style="166" customWidth="1"/>
    <col min="8205" max="8205" width="0" style="166" hidden="1" customWidth="1"/>
    <col min="8206" max="8206" width="35.140625" style="166" customWidth="1"/>
    <col min="8207" max="8207" width="36.28515625" style="166" customWidth="1"/>
    <col min="8208" max="8440" width="9.140625" style="166"/>
    <col min="8441" max="8441" width="3.5703125" style="166" customWidth="1"/>
    <col min="8442" max="8442" width="25.7109375" style="166" customWidth="1"/>
    <col min="8443" max="8443" width="11.5703125" style="166" customWidth="1"/>
    <col min="8444" max="8444" width="18.42578125" style="166" customWidth="1"/>
    <col min="8445" max="8445" width="10.140625" style="166" customWidth="1"/>
    <col min="8446" max="8446" width="15.5703125" style="166" customWidth="1"/>
    <col min="8447" max="8447" width="16" style="166" customWidth="1"/>
    <col min="8448" max="8448" width="7" style="166" customWidth="1"/>
    <col min="8449" max="8449" width="14.42578125" style="166" customWidth="1"/>
    <col min="8450" max="8450" width="11" style="166" customWidth="1"/>
    <col min="8451" max="8452" width="13.85546875" style="166" customWidth="1"/>
    <col min="8453" max="8453" width="12.140625" style="166" customWidth="1"/>
    <col min="8454" max="8454" width="13.85546875" style="166" customWidth="1"/>
    <col min="8455" max="8455" width="11.5703125" style="166" customWidth="1"/>
    <col min="8456" max="8456" width="15.140625" style="166" customWidth="1"/>
    <col min="8457" max="8457" width="13.85546875" style="166" customWidth="1"/>
    <col min="8458" max="8458" width="10.5703125" style="166" customWidth="1"/>
    <col min="8459" max="8459" width="13.85546875" style="166" customWidth="1"/>
    <col min="8460" max="8460" width="11.7109375" style="166" customWidth="1"/>
    <col min="8461" max="8461" width="0" style="166" hidden="1" customWidth="1"/>
    <col min="8462" max="8462" width="35.140625" style="166" customWidth="1"/>
    <col min="8463" max="8463" width="36.28515625" style="166" customWidth="1"/>
    <col min="8464" max="8696" width="9.140625" style="166"/>
    <col min="8697" max="8697" width="3.5703125" style="166" customWidth="1"/>
    <col min="8698" max="8698" width="25.7109375" style="166" customWidth="1"/>
    <col min="8699" max="8699" width="11.5703125" style="166" customWidth="1"/>
    <col min="8700" max="8700" width="18.42578125" style="166" customWidth="1"/>
    <col min="8701" max="8701" width="10.140625" style="166" customWidth="1"/>
    <col min="8702" max="8702" width="15.5703125" style="166" customWidth="1"/>
    <col min="8703" max="8703" width="16" style="166" customWidth="1"/>
    <col min="8704" max="8704" width="7" style="166" customWidth="1"/>
    <col min="8705" max="8705" width="14.42578125" style="166" customWidth="1"/>
    <col min="8706" max="8706" width="11" style="166" customWidth="1"/>
    <col min="8707" max="8708" width="13.85546875" style="166" customWidth="1"/>
    <col min="8709" max="8709" width="12.140625" style="166" customWidth="1"/>
    <col min="8710" max="8710" width="13.85546875" style="166" customWidth="1"/>
    <col min="8711" max="8711" width="11.5703125" style="166" customWidth="1"/>
    <col min="8712" max="8712" width="15.140625" style="166" customWidth="1"/>
    <col min="8713" max="8713" width="13.85546875" style="166" customWidth="1"/>
    <col min="8714" max="8714" width="10.5703125" style="166" customWidth="1"/>
    <col min="8715" max="8715" width="13.85546875" style="166" customWidth="1"/>
    <col min="8716" max="8716" width="11.7109375" style="166" customWidth="1"/>
    <col min="8717" max="8717" width="0" style="166" hidden="1" customWidth="1"/>
    <col min="8718" max="8718" width="35.140625" style="166" customWidth="1"/>
    <col min="8719" max="8719" width="36.28515625" style="166" customWidth="1"/>
    <col min="8720" max="8952" width="9.140625" style="166"/>
    <col min="8953" max="8953" width="3.5703125" style="166" customWidth="1"/>
    <col min="8954" max="8954" width="25.7109375" style="166" customWidth="1"/>
    <col min="8955" max="8955" width="11.5703125" style="166" customWidth="1"/>
    <col min="8956" max="8956" width="18.42578125" style="166" customWidth="1"/>
    <col min="8957" max="8957" width="10.140625" style="166" customWidth="1"/>
    <col min="8958" max="8958" width="15.5703125" style="166" customWidth="1"/>
    <col min="8959" max="8959" width="16" style="166" customWidth="1"/>
    <col min="8960" max="8960" width="7" style="166" customWidth="1"/>
    <col min="8961" max="8961" width="14.42578125" style="166" customWidth="1"/>
    <col min="8962" max="8962" width="11" style="166" customWidth="1"/>
    <col min="8963" max="8964" width="13.85546875" style="166" customWidth="1"/>
    <col min="8965" max="8965" width="12.140625" style="166" customWidth="1"/>
    <col min="8966" max="8966" width="13.85546875" style="166" customWidth="1"/>
    <col min="8967" max="8967" width="11.5703125" style="166" customWidth="1"/>
    <col min="8968" max="8968" width="15.140625" style="166" customWidth="1"/>
    <col min="8969" max="8969" width="13.85546875" style="166" customWidth="1"/>
    <col min="8970" max="8970" width="10.5703125" style="166" customWidth="1"/>
    <col min="8971" max="8971" width="13.85546875" style="166" customWidth="1"/>
    <col min="8972" max="8972" width="11.7109375" style="166" customWidth="1"/>
    <col min="8973" max="8973" width="0" style="166" hidden="1" customWidth="1"/>
    <col min="8974" max="8974" width="35.140625" style="166" customWidth="1"/>
    <col min="8975" max="8975" width="36.28515625" style="166" customWidth="1"/>
    <col min="8976" max="9208" width="9.140625" style="166"/>
    <col min="9209" max="9209" width="3.5703125" style="166" customWidth="1"/>
    <col min="9210" max="9210" width="25.7109375" style="166" customWidth="1"/>
    <col min="9211" max="9211" width="11.5703125" style="166" customWidth="1"/>
    <col min="9212" max="9212" width="18.42578125" style="166" customWidth="1"/>
    <col min="9213" max="9213" width="10.140625" style="166" customWidth="1"/>
    <col min="9214" max="9214" width="15.5703125" style="166" customWidth="1"/>
    <col min="9215" max="9215" width="16" style="166" customWidth="1"/>
    <col min="9216" max="9216" width="7" style="166" customWidth="1"/>
    <col min="9217" max="9217" width="14.42578125" style="166" customWidth="1"/>
    <col min="9218" max="9218" width="11" style="166" customWidth="1"/>
    <col min="9219" max="9220" width="13.85546875" style="166" customWidth="1"/>
    <col min="9221" max="9221" width="12.140625" style="166" customWidth="1"/>
    <col min="9222" max="9222" width="13.85546875" style="166" customWidth="1"/>
    <col min="9223" max="9223" width="11.5703125" style="166" customWidth="1"/>
    <col min="9224" max="9224" width="15.140625" style="166" customWidth="1"/>
    <col min="9225" max="9225" width="13.85546875" style="166" customWidth="1"/>
    <col min="9226" max="9226" width="10.5703125" style="166" customWidth="1"/>
    <col min="9227" max="9227" width="13.85546875" style="166" customWidth="1"/>
    <col min="9228" max="9228" width="11.7109375" style="166" customWidth="1"/>
    <col min="9229" max="9229" width="0" style="166" hidden="1" customWidth="1"/>
    <col min="9230" max="9230" width="35.140625" style="166" customWidth="1"/>
    <col min="9231" max="9231" width="36.28515625" style="166" customWidth="1"/>
    <col min="9232" max="9464" width="9.140625" style="166"/>
    <col min="9465" max="9465" width="3.5703125" style="166" customWidth="1"/>
    <col min="9466" max="9466" width="25.7109375" style="166" customWidth="1"/>
    <col min="9467" max="9467" width="11.5703125" style="166" customWidth="1"/>
    <col min="9468" max="9468" width="18.42578125" style="166" customWidth="1"/>
    <col min="9469" max="9469" width="10.140625" style="166" customWidth="1"/>
    <col min="9470" max="9470" width="15.5703125" style="166" customWidth="1"/>
    <col min="9471" max="9471" width="16" style="166" customWidth="1"/>
    <col min="9472" max="9472" width="7" style="166" customWidth="1"/>
    <col min="9473" max="9473" width="14.42578125" style="166" customWidth="1"/>
    <col min="9474" max="9474" width="11" style="166" customWidth="1"/>
    <col min="9475" max="9476" width="13.85546875" style="166" customWidth="1"/>
    <col min="9477" max="9477" width="12.140625" style="166" customWidth="1"/>
    <col min="9478" max="9478" width="13.85546875" style="166" customWidth="1"/>
    <col min="9479" max="9479" width="11.5703125" style="166" customWidth="1"/>
    <col min="9480" max="9480" width="15.140625" style="166" customWidth="1"/>
    <col min="9481" max="9481" width="13.85546875" style="166" customWidth="1"/>
    <col min="9482" max="9482" width="10.5703125" style="166" customWidth="1"/>
    <col min="9483" max="9483" width="13.85546875" style="166" customWidth="1"/>
    <col min="9484" max="9484" width="11.7109375" style="166" customWidth="1"/>
    <col min="9485" max="9485" width="0" style="166" hidden="1" customWidth="1"/>
    <col min="9486" max="9486" width="35.140625" style="166" customWidth="1"/>
    <col min="9487" max="9487" width="36.28515625" style="166" customWidth="1"/>
    <col min="9488" max="9720" width="9.140625" style="166"/>
    <col min="9721" max="9721" width="3.5703125" style="166" customWidth="1"/>
    <col min="9722" max="9722" width="25.7109375" style="166" customWidth="1"/>
    <col min="9723" max="9723" width="11.5703125" style="166" customWidth="1"/>
    <col min="9724" max="9724" width="18.42578125" style="166" customWidth="1"/>
    <col min="9725" max="9725" width="10.140625" style="166" customWidth="1"/>
    <col min="9726" max="9726" width="15.5703125" style="166" customWidth="1"/>
    <col min="9727" max="9727" width="16" style="166" customWidth="1"/>
    <col min="9728" max="9728" width="7" style="166" customWidth="1"/>
    <col min="9729" max="9729" width="14.42578125" style="166" customWidth="1"/>
    <col min="9730" max="9730" width="11" style="166" customWidth="1"/>
    <col min="9731" max="9732" width="13.85546875" style="166" customWidth="1"/>
    <col min="9733" max="9733" width="12.140625" style="166" customWidth="1"/>
    <col min="9734" max="9734" width="13.85546875" style="166" customWidth="1"/>
    <col min="9735" max="9735" width="11.5703125" style="166" customWidth="1"/>
    <col min="9736" max="9736" width="15.140625" style="166" customWidth="1"/>
    <col min="9737" max="9737" width="13.85546875" style="166" customWidth="1"/>
    <col min="9738" max="9738" width="10.5703125" style="166" customWidth="1"/>
    <col min="9739" max="9739" width="13.85546875" style="166" customWidth="1"/>
    <col min="9740" max="9740" width="11.7109375" style="166" customWidth="1"/>
    <col min="9741" max="9741" width="0" style="166" hidden="1" customWidth="1"/>
    <col min="9742" max="9742" width="35.140625" style="166" customWidth="1"/>
    <col min="9743" max="9743" width="36.28515625" style="166" customWidth="1"/>
    <col min="9744" max="9976" width="9.140625" style="166"/>
    <col min="9977" max="9977" width="3.5703125" style="166" customWidth="1"/>
    <col min="9978" max="9978" width="25.7109375" style="166" customWidth="1"/>
    <col min="9979" max="9979" width="11.5703125" style="166" customWidth="1"/>
    <col min="9980" max="9980" width="18.42578125" style="166" customWidth="1"/>
    <col min="9981" max="9981" width="10.140625" style="166" customWidth="1"/>
    <col min="9982" max="9982" width="15.5703125" style="166" customWidth="1"/>
    <col min="9983" max="9983" width="16" style="166" customWidth="1"/>
    <col min="9984" max="9984" width="7" style="166" customWidth="1"/>
    <col min="9985" max="9985" width="14.42578125" style="166" customWidth="1"/>
    <col min="9986" max="9986" width="11" style="166" customWidth="1"/>
    <col min="9987" max="9988" width="13.85546875" style="166" customWidth="1"/>
    <col min="9989" max="9989" width="12.140625" style="166" customWidth="1"/>
    <col min="9990" max="9990" width="13.85546875" style="166" customWidth="1"/>
    <col min="9991" max="9991" width="11.5703125" style="166" customWidth="1"/>
    <col min="9992" max="9992" width="15.140625" style="166" customWidth="1"/>
    <col min="9993" max="9993" width="13.85546875" style="166" customWidth="1"/>
    <col min="9994" max="9994" width="10.5703125" style="166" customWidth="1"/>
    <col min="9995" max="9995" width="13.85546875" style="166" customWidth="1"/>
    <col min="9996" max="9996" width="11.7109375" style="166" customWidth="1"/>
    <col min="9997" max="9997" width="0" style="166" hidden="1" customWidth="1"/>
    <col min="9998" max="9998" width="35.140625" style="166" customWidth="1"/>
    <col min="9999" max="9999" width="36.28515625" style="166" customWidth="1"/>
    <col min="10000" max="10232" width="9.140625" style="166"/>
    <col min="10233" max="10233" width="3.5703125" style="166" customWidth="1"/>
    <col min="10234" max="10234" width="25.7109375" style="166" customWidth="1"/>
    <col min="10235" max="10235" width="11.5703125" style="166" customWidth="1"/>
    <col min="10236" max="10236" width="18.42578125" style="166" customWidth="1"/>
    <col min="10237" max="10237" width="10.140625" style="166" customWidth="1"/>
    <col min="10238" max="10238" width="15.5703125" style="166" customWidth="1"/>
    <col min="10239" max="10239" width="16" style="166" customWidth="1"/>
    <col min="10240" max="10240" width="7" style="166" customWidth="1"/>
    <col min="10241" max="10241" width="14.42578125" style="166" customWidth="1"/>
    <col min="10242" max="10242" width="11" style="166" customWidth="1"/>
    <col min="10243" max="10244" width="13.85546875" style="166" customWidth="1"/>
    <col min="10245" max="10245" width="12.140625" style="166" customWidth="1"/>
    <col min="10246" max="10246" width="13.85546875" style="166" customWidth="1"/>
    <col min="10247" max="10247" width="11.5703125" style="166" customWidth="1"/>
    <col min="10248" max="10248" width="15.140625" style="166" customWidth="1"/>
    <col min="10249" max="10249" width="13.85546875" style="166" customWidth="1"/>
    <col min="10250" max="10250" width="10.5703125" style="166" customWidth="1"/>
    <col min="10251" max="10251" width="13.85546875" style="166" customWidth="1"/>
    <col min="10252" max="10252" width="11.7109375" style="166" customWidth="1"/>
    <col min="10253" max="10253" width="0" style="166" hidden="1" customWidth="1"/>
    <col min="10254" max="10254" width="35.140625" style="166" customWidth="1"/>
    <col min="10255" max="10255" width="36.28515625" style="166" customWidth="1"/>
    <col min="10256" max="10488" width="9.140625" style="166"/>
    <col min="10489" max="10489" width="3.5703125" style="166" customWidth="1"/>
    <col min="10490" max="10490" width="25.7109375" style="166" customWidth="1"/>
    <col min="10491" max="10491" width="11.5703125" style="166" customWidth="1"/>
    <col min="10492" max="10492" width="18.42578125" style="166" customWidth="1"/>
    <col min="10493" max="10493" width="10.140625" style="166" customWidth="1"/>
    <col min="10494" max="10494" width="15.5703125" style="166" customWidth="1"/>
    <col min="10495" max="10495" width="16" style="166" customWidth="1"/>
    <col min="10496" max="10496" width="7" style="166" customWidth="1"/>
    <col min="10497" max="10497" width="14.42578125" style="166" customWidth="1"/>
    <col min="10498" max="10498" width="11" style="166" customWidth="1"/>
    <col min="10499" max="10500" width="13.85546875" style="166" customWidth="1"/>
    <col min="10501" max="10501" width="12.140625" style="166" customWidth="1"/>
    <col min="10502" max="10502" width="13.85546875" style="166" customWidth="1"/>
    <col min="10503" max="10503" width="11.5703125" style="166" customWidth="1"/>
    <col min="10504" max="10504" width="15.140625" style="166" customWidth="1"/>
    <col min="10505" max="10505" width="13.85546875" style="166" customWidth="1"/>
    <col min="10506" max="10506" width="10.5703125" style="166" customWidth="1"/>
    <col min="10507" max="10507" width="13.85546875" style="166" customWidth="1"/>
    <col min="10508" max="10508" width="11.7109375" style="166" customWidth="1"/>
    <col min="10509" max="10509" width="0" style="166" hidden="1" customWidth="1"/>
    <col min="10510" max="10510" width="35.140625" style="166" customWidth="1"/>
    <col min="10511" max="10511" width="36.28515625" style="166" customWidth="1"/>
    <col min="10512" max="10744" width="9.140625" style="166"/>
    <col min="10745" max="10745" width="3.5703125" style="166" customWidth="1"/>
    <col min="10746" max="10746" width="25.7109375" style="166" customWidth="1"/>
    <col min="10747" max="10747" width="11.5703125" style="166" customWidth="1"/>
    <col min="10748" max="10748" width="18.42578125" style="166" customWidth="1"/>
    <col min="10749" max="10749" width="10.140625" style="166" customWidth="1"/>
    <col min="10750" max="10750" width="15.5703125" style="166" customWidth="1"/>
    <col min="10751" max="10751" width="16" style="166" customWidth="1"/>
    <col min="10752" max="10752" width="7" style="166" customWidth="1"/>
    <col min="10753" max="10753" width="14.42578125" style="166" customWidth="1"/>
    <col min="10754" max="10754" width="11" style="166" customWidth="1"/>
    <col min="10755" max="10756" width="13.85546875" style="166" customWidth="1"/>
    <col min="10757" max="10757" width="12.140625" style="166" customWidth="1"/>
    <col min="10758" max="10758" width="13.85546875" style="166" customWidth="1"/>
    <col min="10759" max="10759" width="11.5703125" style="166" customWidth="1"/>
    <col min="10760" max="10760" width="15.140625" style="166" customWidth="1"/>
    <col min="10761" max="10761" width="13.85546875" style="166" customWidth="1"/>
    <col min="10762" max="10762" width="10.5703125" style="166" customWidth="1"/>
    <col min="10763" max="10763" width="13.85546875" style="166" customWidth="1"/>
    <col min="10764" max="10764" width="11.7109375" style="166" customWidth="1"/>
    <col min="10765" max="10765" width="0" style="166" hidden="1" customWidth="1"/>
    <col min="10766" max="10766" width="35.140625" style="166" customWidth="1"/>
    <col min="10767" max="10767" width="36.28515625" style="166" customWidth="1"/>
    <col min="10768" max="11000" width="9.140625" style="166"/>
    <col min="11001" max="11001" width="3.5703125" style="166" customWidth="1"/>
    <col min="11002" max="11002" width="25.7109375" style="166" customWidth="1"/>
    <col min="11003" max="11003" width="11.5703125" style="166" customWidth="1"/>
    <col min="11004" max="11004" width="18.42578125" style="166" customWidth="1"/>
    <col min="11005" max="11005" width="10.140625" style="166" customWidth="1"/>
    <col min="11006" max="11006" width="15.5703125" style="166" customWidth="1"/>
    <col min="11007" max="11007" width="16" style="166" customWidth="1"/>
    <col min="11008" max="11008" width="7" style="166" customWidth="1"/>
    <col min="11009" max="11009" width="14.42578125" style="166" customWidth="1"/>
    <col min="11010" max="11010" width="11" style="166" customWidth="1"/>
    <col min="11011" max="11012" width="13.85546875" style="166" customWidth="1"/>
    <col min="11013" max="11013" width="12.140625" style="166" customWidth="1"/>
    <col min="11014" max="11014" width="13.85546875" style="166" customWidth="1"/>
    <col min="11015" max="11015" width="11.5703125" style="166" customWidth="1"/>
    <col min="11016" max="11016" width="15.140625" style="166" customWidth="1"/>
    <col min="11017" max="11017" width="13.85546875" style="166" customWidth="1"/>
    <col min="11018" max="11018" width="10.5703125" style="166" customWidth="1"/>
    <col min="11019" max="11019" width="13.85546875" style="166" customWidth="1"/>
    <col min="11020" max="11020" width="11.7109375" style="166" customWidth="1"/>
    <col min="11021" max="11021" width="0" style="166" hidden="1" customWidth="1"/>
    <col min="11022" max="11022" width="35.140625" style="166" customWidth="1"/>
    <col min="11023" max="11023" width="36.28515625" style="166" customWidth="1"/>
    <col min="11024" max="11256" width="9.140625" style="166"/>
    <col min="11257" max="11257" width="3.5703125" style="166" customWidth="1"/>
    <col min="11258" max="11258" width="25.7109375" style="166" customWidth="1"/>
    <col min="11259" max="11259" width="11.5703125" style="166" customWidth="1"/>
    <col min="11260" max="11260" width="18.42578125" style="166" customWidth="1"/>
    <col min="11261" max="11261" width="10.140625" style="166" customWidth="1"/>
    <col min="11262" max="11262" width="15.5703125" style="166" customWidth="1"/>
    <col min="11263" max="11263" width="16" style="166" customWidth="1"/>
    <col min="11264" max="11264" width="7" style="166" customWidth="1"/>
    <col min="11265" max="11265" width="14.42578125" style="166" customWidth="1"/>
    <col min="11266" max="11266" width="11" style="166" customWidth="1"/>
    <col min="11267" max="11268" width="13.85546875" style="166" customWidth="1"/>
    <col min="11269" max="11269" width="12.140625" style="166" customWidth="1"/>
    <col min="11270" max="11270" width="13.85546875" style="166" customWidth="1"/>
    <col min="11271" max="11271" width="11.5703125" style="166" customWidth="1"/>
    <col min="11272" max="11272" width="15.140625" style="166" customWidth="1"/>
    <col min="11273" max="11273" width="13.85546875" style="166" customWidth="1"/>
    <col min="11274" max="11274" width="10.5703125" style="166" customWidth="1"/>
    <col min="11275" max="11275" width="13.85546875" style="166" customWidth="1"/>
    <col min="11276" max="11276" width="11.7109375" style="166" customWidth="1"/>
    <col min="11277" max="11277" width="0" style="166" hidden="1" customWidth="1"/>
    <col min="11278" max="11278" width="35.140625" style="166" customWidth="1"/>
    <col min="11279" max="11279" width="36.28515625" style="166" customWidth="1"/>
    <col min="11280" max="11512" width="9.140625" style="166"/>
    <col min="11513" max="11513" width="3.5703125" style="166" customWidth="1"/>
    <col min="11514" max="11514" width="25.7109375" style="166" customWidth="1"/>
    <col min="11515" max="11515" width="11.5703125" style="166" customWidth="1"/>
    <col min="11516" max="11516" width="18.42578125" style="166" customWidth="1"/>
    <col min="11517" max="11517" width="10.140625" style="166" customWidth="1"/>
    <col min="11518" max="11518" width="15.5703125" style="166" customWidth="1"/>
    <col min="11519" max="11519" width="16" style="166" customWidth="1"/>
    <col min="11520" max="11520" width="7" style="166" customWidth="1"/>
    <col min="11521" max="11521" width="14.42578125" style="166" customWidth="1"/>
    <col min="11522" max="11522" width="11" style="166" customWidth="1"/>
    <col min="11523" max="11524" width="13.85546875" style="166" customWidth="1"/>
    <col min="11525" max="11525" width="12.140625" style="166" customWidth="1"/>
    <col min="11526" max="11526" width="13.85546875" style="166" customWidth="1"/>
    <col min="11527" max="11527" width="11.5703125" style="166" customWidth="1"/>
    <col min="11528" max="11528" width="15.140625" style="166" customWidth="1"/>
    <col min="11529" max="11529" width="13.85546875" style="166" customWidth="1"/>
    <col min="11530" max="11530" width="10.5703125" style="166" customWidth="1"/>
    <col min="11531" max="11531" width="13.85546875" style="166" customWidth="1"/>
    <col min="11532" max="11532" width="11.7109375" style="166" customWidth="1"/>
    <col min="11533" max="11533" width="0" style="166" hidden="1" customWidth="1"/>
    <col min="11534" max="11534" width="35.140625" style="166" customWidth="1"/>
    <col min="11535" max="11535" width="36.28515625" style="166" customWidth="1"/>
    <col min="11536" max="11768" width="9.140625" style="166"/>
    <col min="11769" max="11769" width="3.5703125" style="166" customWidth="1"/>
    <col min="11770" max="11770" width="25.7109375" style="166" customWidth="1"/>
    <col min="11771" max="11771" width="11.5703125" style="166" customWidth="1"/>
    <col min="11772" max="11772" width="18.42578125" style="166" customWidth="1"/>
    <col min="11773" max="11773" width="10.140625" style="166" customWidth="1"/>
    <col min="11774" max="11774" width="15.5703125" style="166" customWidth="1"/>
    <col min="11775" max="11775" width="16" style="166" customWidth="1"/>
    <col min="11776" max="11776" width="7" style="166" customWidth="1"/>
    <col min="11777" max="11777" width="14.42578125" style="166" customWidth="1"/>
    <col min="11778" max="11778" width="11" style="166" customWidth="1"/>
    <col min="11779" max="11780" width="13.85546875" style="166" customWidth="1"/>
    <col min="11781" max="11781" width="12.140625" style="166" customWidth="1"/>
    <col min="11782" max="11782" width="13.85546875" style="166" customWidth="1"/>
    <col min="11783" max="11783" width="11.5703125" style="166" customWidth="1"/>
    <col min="11784" max="11784" width="15.140625" style="166" customWidth="1"/>
    <col min="11785" max="11785" width="13.85546875" style="166" customWidth="1"/>
    <col min="11786" max="11786" width="10.5703125" style="166" customWidth="1"/>
    <col min="11787" max="11787" width="13.85546875" style="166" customWidth="1"/>
    <col min="11788" max="11788" width="11.7109375" style="166" customWidth="1"/>
    <col min="11789" max="11789" width="0" style="166" hidden="1" customWidth="1"/>
    <col min="11790" max="11790" width="35.140625" style="166" customWidth="1"/>
    <col min="11791" max="11791" width="36.28515625" style="166" customWidth="1"/>
    <col min="11792" max="12024" width="9.140625" style="166"/>
    <col min="12025" max="12025" width="3.5703125" style="166" customWidth="1"/>
    <col min="12026" max="12026" width="25.7109375" style="166" customWidth="1"/>
    <col min="12027" max="12027" width="11.5703125" style="166" customWidth="1"/>
    <col min="12028" max="12028" width="18.42578125" style="166" customWidth="1"/>
    <col min="12029" max="12029" width="10.140625" style="166" customWidth="1"/>
    <col min="12030" max="12030" width="15.5703125" style="166" customWidth="1"/>
    <col min="12031" max="12031" width="16" style="166" customWidth="1"/>
    <col min="12032" max="12032" width="7" style="166" customWidth="1"/>
    <col min="12033" max="12033" width="14.42578125" style="166" customWidth="1"/>
    <col min="12034" max="12034" width="11" style="166" customWidth="1"/>
    <col min="12035" max="12036" width="13.85546875" style="166" customWidth="1"/>
    <col min="12037" max="12037" width="12.140625" style="166" customWidth="1"/>
    <col min="12038" max="12038" width="13.85546875" style="166" customWidth="1"/>
    <col min="12039" max="12039" width="11.5703125" style="166" customWidth="1"/>
    <col min="12040" max="12040" width="15.140625" style="166" customWidth="1"/>
    <col min="12041" max="12041" width="13.85546875" style="166" customWidth="1"/>
    <col min="12042" max="12042" width="10.5703125" style="166" customWidth="1"/>
    <col min="12043" max="12043" width="13.85546875" style="166" customWidth="1"/>
    <col min="12044" max="12044" width="11.7109375" style="166" customWidth="1"/>
    <col min="12045" max="12045" width="0" style="166" hidden="1" customWidth="1"/>
    <col min="12046" max="12046" width="35.140625" style="166" customWidth="1"/>
    <col min="12047" max="12047" width="36.28515625" style="166" customWidth="1"/>
    <col min="12048" max="12280" width="9.140625" style="166"/>
    <col min="12281" max="12281" width="3.5703125" style="166" customWidth="1"/>
    <col min="12282" max="12282" width="25.7109375" style="166" customWidth="1"/>
    <col min="12283" max="12283" width="11.5703125" style="166" customWidth="1"/>
    <col min="12284" max="12284" width="18.42578125" style="166" customWidth="1"/>
    <col min="12285" max="12285" width="10.140625" style="166" customWidth="1"/>
    <col min="12286" max="12286" width="15.5703125" style="166" customWidth="1"/>
    <col min="12287" max="12287" width="16" style="166" customWidth="1"/>
    <col min="12288" max="12288" width="7" style="166" customWidth="1"/>
    <col min="12289" max="12289" width="14.42578125" style="166" customWidth="1"/>
    <col min="12290" max="12290" width="11" style="166" customWidth="1"/>
    <col min="12291" max="12292" width="13.85546875" style="166" customWidth="1"/>
    <col min="12293" max="12293" width="12.140625" style="166" customWidth="1"/>
    <col min="12294" max="12294" width="13.85546875" style="166" customWidth="1"/>
    <col min="12295" max="12295" width="11.5703125" style="166" customWidth="1"/>
    <col min="12296" max="12296" width="15.140625" style="166" customWidth="1"/>
    <col min="12297" max="12297" width="13.85546875" style="166" customWidth="1"/>
    <col min="12298" max="12298" width="10.5703125" style="166" customWidth="1"/>
    <col min="12299" max="12299" width="13.85546875" style="166" customWidth="1"/>
    <col min="12300" max="12300" width="11.7109375" style="166" customWidth="1"/>
    <col min="12301" max="12301" width="0" style="166" hidden="1" customWidth="1"/>
    <col min="12302" max="12302" width="35.140625" style="166" customWidth="1"/>
    <col min="12303" max="12303" width="36.28515625" style="166" customWidth="1"/>
    <col min="12304" max="12536" width="9.140625" style="166"/>
    <col min="12537" max="12537" width="3.5703125" style="166" customWidth="1"/>
    <col min="12538" max="12538" width="25.7109375" style="166" customWidth="1"/>
    <col min="12539" max="12539" width="11.5703125" style="166" customWidth="1"/>
    <col min="12540" max="12540" width="18.42578125" style="166" customWidth="1"/>
    <col min="12541" max="12541" width="10.140625" style="166" customWidth="1"/>
    <col min="12542" max="12542" width="15.5703125" style="166" customWidth="1"/>
    <col min="12543" max="12543" width="16" style="166" customWidth="1"/>
    <col min="12544" max="12544" width="7" style="166" customWidth="1"/>
    <col min="12545" max="12545" width="14.42578125" style="166" customWidth="1"/>
    <col min="12546" max="12546" width="11" style="166" customWidth="1"/>
    <col min="12547" max="12548" width="13.85546875" style="166" customWidth="1"/>
    <col min="12549" max="12549" width="12.140625" style="166" customWidth="1"/>
    <col min="12550" max="12550" width="13.85546875" style="166" customWidth="1"/>
    <col min="12551" max="12551" width="11.5703125" style="166" customWidth="1"/>
    <col min="12552" max="12552" width="15.140625" style="166" customWidth="1"/>
    <col min="12553" max="12553" width="13.85546875" style="166" customWidth="1"/>
    <col min="12554" max="12554" width="10.5703125" style="166" customWidth="1"/>
    <col min="12555" max="12555" width="13.85546875" style="166" customWidth="1"/>
    <col min="12556" max="12556" width="11.7109375" style="166" customWidth="1"/>
    <col min="12557" max="12557" width="0" style="166" hidden="1" customWidth="1"/>
    <col min="12558" max="12558" width="35.140625" style="166" customWidth="1"/>
    <col min="12559" max="12559" width="36.28515625" style="166" customWidth="1"/>
    <col min="12560" max="12792" width="9.140625" style="166"/>
    <col min="12793" max="12793" width="3.5703125" style="166" customWidth="1"/>
    <col min="12794" max="12794" width="25.7109375" style="166" customWidth="1"/>
    <col min="12795" max="12795" width="11.5703125" style="166" customWidth="1"/>
    <col min="12796" max="12796" width="18.42578125" style="166" customWidth="1"/>
    <col min="12797" max="12797" width="10.140625" style="166" customWidth="1"/>
    <col min="12798" max="12798" width="15.5703125" style="166" customWidth="1"/>
    <col min="12799" max="12799" width="16" style="166" customWidth="1"/>
    <col min="12800" max="12800" width="7" style="166" customWidth="1"/>
    <col min="12801" max="12801" width="14.42578125" style="166" customWidth="1"/>
    <col min="12802" max="12802" width="11" style="166" customWidth="1"/>
    <col min="12803" max="12804" width="13.85546875" style="166" customWidth="1"/>
    <col min="12805" max="12805" width="12.140625" style="166" customWidth="1"/>
    <col min="12806" max="12806" width="13.85546875" style="166" customWidth="1"/>
    <col min="12807" max="12807" width="11.5703125" style="166" customWidth="1"/>
    <col min="12808" max="12808" width="15.140625" style="166" customWidth="1"/>
    <col min="12809" max="12809" width="13.85546875" style="166" customWidth="1"/>
    <col min="12810" max="12810" width="10.5703125" style="166" customWidth="1"/>
    <col min="12811" max="12811" width="13.85546875" style="166" customWidth="1"/>
    <col min="12812" max="12812" width="11.7109375" style="166" customWidth="1"/>
    <col min="12813" max="12813" width="0" style="166" hidden="1" customWidth="1"/>
    <col min="12814" max="12814" width="35.140625" style="166" customWidth="1"/>
    <col min="12815" max="12815" width="36.28515625" style="166" customWidth="1"/>
    <col min="12816" max="13048" width="9.140625" style="166"/>
    <col min="13049" max="13049" width="3.5703125" style="166" customWidth="1"/>
    <col min="13050" max="13050" width="25.7109375" style="166" customWidth="1"/>
    <col min="13051" max="13051" width="11.5703125" style="166" customWidth="1"/>
    <col min="13052" max="13052" width="18.42578125" style="166" customWidth="1"/>
    <col min="13053" max="13053" width="10.140625" style="166" customWidth="1"/>
    <col min="13054" max="13054" width="15.5703125" style="166" customWidth="1"/>
    <col min="13055" max="13055" width="16" style="166" customWidth="1"/>
    <col min="13056" max="13056" width="7" style="166" customWidth="1"/>
    <col min="13057" max="13057" width="14.42578125" style="166" customWidth="1"/>
    <col min="13058" max="13058" width="11" style="166" customWidth="1"/>
    <col min="13059" max="13060" width="13.85546875" style="166" customWidth="1"/>
    <col min="13061" max="13061" width="12.140625" style="166" customWidth="1"/>
    <col min="13062" max="13062" width="13.85546875" style="166" customWidth="1"/>
    <col min="13063" max="13063" width="11.5703125" style="166" customWidth="1"/>
    <col min="13064" max="13064" width="15.140625" style="166" customWidth="1"/>
    <col min="13065" max="13065" width="13.85546875" style="166" customWidth="1"/>
    <col min="13066" max="13066" width="10.5703125" style="166" customWidth="1"/>
    <col min="13067" max="13067" width="13.85546875" style="166" customWidth="1"/>
    <col min="13068" max="13068" width="11.7109375" style="166" customWidth="1"/>
    <col min="13069" max="13069" width="0" style="166" hidden="1" customWidth="1"/>
    <col min="13070" max="13070" width="35.140625" style="166" customWidth="1"/>
    <col min="13071" max="13071" width="36.28515625" style="166" customWidth="1"/>
    <col min="13072" max="13304" width="9.140625" style="166"/>
    <col min="13305" max="13305" width="3.5703125" style="166" customWidth="1"/>
    <col min="13306" max="13306" width="25.7109375" style="166" customWidth="1"/>
    <col min="13307" max="13307" width="11.5703125" style="166" customWidth="1"/>
    <col min="13308" max="13308" width="18.42578125" style="166" customWidth="1"/>
    <col min="13309" max="13309" width="10.140625" style="166" customWidth="1"/>
    <col min="13310" max="13310" width="15.5703125" style="166" customWidth="1"/>
    <col min="13311" max="13311" width="16" style="166" customWidth="1"/>
    <col min="13312" max="13312" width="7" style="166" customWidth="1"/>
    <col min="13313" max="13313" width="14.42578125" style="166" customWidth="1"/>
    <col min="13314" max="13314" width="11" style="166" customWidth="1"/>
    <col min="13315" max="13316" width="13.85546875" style="166" customWidth="1"/>
    <col min="13317" max="13317" width="12.140625" style="166" customWidth="1"/>
    <col min="13318" max="13318" width="13.85546875" style="166" customWidth="1"/>
    <col min="13319" max="13319" width="11.5703125" style="166" customWidth="1"/>
    <col min="13320" max="13320" width="15.140625" style="166" customWidth="1"/>
    <col min="13321" max="13321" width="13.85546875" style="166" customWidth="1"/>
    <col min="13322" max="13322" width="10.5703125" style="166" customWidth="1"/>
    <col min="13323" max="13323" width="13.85546875" style="166" customWidth="1"/>
    <col min="13324" max="13324" width="11.7109375" style="166" customWidth="1"/>
    <col min="13325" max="13325" width="0" style="166" hidden="1" customWidth="1"/>
    <col min="13326" max="13326" width="35.140625" style="166" customWidth="1"/>
    <col min="13327" max="13327" width="36.28515625" style="166" customWidth="1"/>
    <col min="13328" max="13560" width="9.140625" style="166"/>
    <col min="13561" max="13561" width="3.5703125" style="166" customWidth="1"/>
    <col min="13562" max="13562" width="25.7109375" style="166" customWidth="1"/>
    <col min="13563" max="13563" width="11.5703125" style="166" customWidth="1"/>
    <col min="13564" max="13564" width="18.42578125" style="166" customWidth="1"/>
    <col min="13565" max="13565" width="10.140625" style="166" customWidth="1"/>
    <col min="13566" max="13566" width="15.5703125" style="166" customWidth="1"/>
    <col min="13567" max="13567" width="16" style="166" customWidth="1"/>
    <col min="13568" max="13568" width="7" style="166" customWidth="1"/>
    <col min="13569" max="13569" width="14.42578125" style="166" customWidth="1"/>
    <col min="13570" max="13570" width="11" style="166" customWidth="1"/>
    <col min="13571" max="13572" width="13.85546875" style="166" customWidth="1"/>
    <col min="13573" max="13573" width="12.140625" style="166" customWidth="1"/>
    <col min="13574" max="13574" width="13.85546875" style="166" customWidth="1"/>
    <col min="13575" max="13575" width="11.5703125" style="166" customWidth="1"/>
    <col min="13576" max="13576" width="15.140625" style="166" customWidth="1"/>
    <col min="13577" max="13577" width="13.85546875" style="166" customWidth="1"/>
    <col min="13578" max="13578" width="10.5703125" style="166" customWidth="1"/>
    <col min="13579" max="13579" width="13.85546875" style="166" customWidth="1"/>
    <col min="13580" max="13580" width="11.7109375" style="166" customWidth="1"/>
    <col min="13581" max="13581" width="0" style="166" hidden="1" customWidth="1"/>
    <col min="13582" max="13582" width="35.140625" style="166" customWidth="1"/>
    <col min="13583" max="13583" width="36.28515625" style="166" customWidth="1"/>
    <col min="13584" max="13816" width="9.140625" style="166"/>
    <col min="13817" max="13817" width="3.5703125" style="166" customWidth="1"/>
    <col min="13818" max="13818" width="25.7109375" style="166" customWidth="1"/>
    <col min="13819" max="13819" width="11.5703125" style="166" customWidth="1"/>
    <col min="13820" max="13820" width="18.42578125" style="166" customWidth="1"/>
    <col min="13821" max="13821" width="10.140625" style="166" customWidth="1"/>
    <col min="13822" max="13822" width="15.5703125" style="166" customWidth="1"/>
    <col min="13823" max="13823" width="16" style="166" customWidth="1"/>
    <col min="13824" max="13824" width="7" style="166" customWidth="1"/>
    <col min="13825" max="13825" width="14.42578125" style="166" customWidth="1"/>
    <col min="13826" max="13826" width="11" style="166" customWidth="1"/>
    <col min="13827" max="13828" width="13.85546875" style="166" customWidth="1"/>
    <col min="13829" max="13829" width="12.140625" style="166" customWidth="1"/>
    <col min="13830" max="13830" width="13.85546875" style="166" customWidth="1"/>
    <col min="13831" max="13831" width="11.5703125" style="166" customWidth="1"/>
    <col min="13832" max="13832" width="15.140625" style="166" customWidth="1"/>
    <col min="13833" max="13833" width="13.85546875" style="166" customWidth="1"/>
    <col min="13834" max="13834" width="10.5703125" style="166" customWidth="1"/>
    <col min="13835" max="13835" width="13.85546875" style="166" customWidth="1"/>
    <col min="13836" max="13836" width="11.7109375" style="166" customWidth="1"/>
    <col min="13837" max="13837" width="0" style="166" hidden="1" customWidth="1"/>
    <col min="13838" max="13838" width="35.140625" style="166" customWidth="1"/>
    <col min="13839" max="13839" width="36.28515625" style="166" customWidth="1"/>
    <col min="13840" max="14072" width="9.140625" style="166"/>
    <col min="14073" max="14073" width="3.5703125" style="166" customWidth="1"/>
    <col min="14074" max="14074" width="25.7109375" style="166" customWidth="1"/>
    <col min="14075" max="14075" width="11.5703125" style="166" customWidth="1"/>
    <col min="14076" max="14076" width="18.42578125" style="166" customWidth="1"/>
    <col min="14077" max="14077" width="10.140625" style="166" customWidth="1"/>
    <col min="14078" max="14078" width="15.5703125" style="166" customWidth="1"/>
    <col min="14079" max="14079" width="16" style="166" customWidth="1"/>
    <col min="14080" max="14080" width="7" style="166" customWidth="1"/>
    <col min="14081" max="14081" width="14.42578125" style="166" customWidth="1"/>
    <col min="14082" max="14082" width="11" style="166" customWidth="1"/>
    <col min="14083" max="14084" width="13.85546875" style="166" customWidth="1"/>
    <col min="14085" max="14085" width="12.140625" style="166" customWidth="1"/>
    <col min="14086" max="14086" width="13.85546875" style="166" customWidth="1"/>
    <col min="14087" max="14087" width="11.5703125" style="166" customWidth="1"/>
    <col min="14088" max="14088" width="15.140625" style="166" customWidth="1"/>
    <col min="14089" max="14089" width="13.85546875" style="166" customWidth="1"/>
    <col min="14090" max="14090" width="10.5703125" style="166" customWidth="1"/>
    <col min="14091" max="14091" width="13.85546875" style="166" customWidth="1"/>
    <col min="14092" max="14092" width="11.7109375" style="166" customWidth="1"/>
    <col min="14093" max="14093" width="0" style="166" hidden="1" customWidth="1"/>
    <col min="14094" max="14094" width="35.140625" style="166" customWidth="1"/>
    <col min="14095" max="14095" width="36.28515625" style="166" customWidth="1"/>
    <col min="14096" max="14328" width="9.140625" style="166"/>
    <col min="14329" max="14329" width="3.5703125" style="166" customWidth="1"/>
    <col min="14330" max="14330" width="25.7109375" style="166" customWidth="1"/>
    <col min="14331" max="14331" width="11.5703125" style="166" customWidth="1"/>
    <col min="14332" max="14332" width="18.42578125" style="166" customWidth="1"/>
    <col min="14333" max="14333" width="10.140625" style="166" customWidth="1"/>
    <col min="14334" max="14334" width="15.5703125" style="166" customWidth="1"/>
    <col min="14335" max="14335" width="16" style="166" customWidth="1"/>
    <col min="14336" max="14336" width="7" style="166" customWidth="1"/>
    <col min="14337" max="14337" width="14.42578125" style="166" customWidth="1"/>
    <col min="14338" max="14338" width="11" style="166" customWidth="1"/>
    <col min="14339" max="14340" width="13.85546875" style="166" customWidth="1"/>
    <col min="14341" max="14341" width="12.140625" style="166" customWidth="1"/>
    <col min="14342" max="14342" width="13.85546875" style="166" customWidth="1"/>
    <col min="14343" max="14343" width="11.5703125" style="166" customWidth="1"/>
    <col min="14344" max="14344" width="15.140625" style="166" customWidth="1"/>
    <col min="14345" max="14345" width="13.85546875" style="166" customWidth="1"/>
    <col min="14346" max="14346" width="10.5703125" style="166" customWidth="1"/>
    <col min="14347" max="14347" width="13.85546875" style="166" customWidth="1"/>
    <col min="14348" max="14348" width="11.7109375" style="166" customWidth="1"/>
    <col min="14349" max="14349" width="0" style="166" hidden="1" customWidth="1"/>
    <col min="14350" max="14350" width="35.140625" style="166" customWidth="1"/>
    <col min="14351" max="14351" width="36.28515625" style="166" customWidth="1"/>
    <col min="14352" max="14584" width="9.140625" style="166"/>
    <col min="14585" max="14585" width="3.5703125" style="166" customWidth="1"/>
    <col min="14586" max="14586" width="25.7109375" style="166" customWidth="1"/>
    <col min="14587" max="14587" width="11.5703125" style="166" customWidth="1"/>
    <col min="14588" max="14588" width="18.42578125" style="166" customWidth="1"/>
    <col min="14589" max="14589" width="10.140625" style="166" customWidth="1"/>
    <col min="14590" max="14590" width="15.5703125" style="166" customWidth="1"/>
    <col min="14591" max="14591" width="16" style="166" customWidth="1"/>
    <col min="14592" max="14592" width="7" style="166" customWidth="1"/>
    <col min="14593" max="14593" width="14.42578125" style="166" customWidth="1"/>
    <col min="14594" max="14594" width="11" style="166" customWidth="1"/>
    <col min="14595" max="14596" width="13.85546875" style="166" customWidth="1"/>
    <col min="14597" max="14597" width="12.140625" style="166" customWidth="1"/>
    <col min="14598" max="14598" width="13.85546875" style="166" customWidth="1"/>
    <col min="14599" max="14599" width="11.5703125" style="166" customWidth="1"/>
    <col min="14600" max="14600" width="15.140625" style="166" customWidth="1"/>
    <col min="14601" max="14601" width="13.85546875" style="166" customWidth="1"/>
    <col min="14602" max="14602" width="10.5703125" style="166" customWidth="1"/>
    <col min="14603" max="14603" width="13.85546875" style="166" customWidth="1"/>
    <col min="14604" max="14604" width="11.7109375" style="166" customWidth="1"/>
    <col min="14605" max="14605" width="0" style="166" hidden="1" customWidth="1"/>
    <col min="14606" max="14606" width="35.140625" style="166" customWidth="1"/>
    <col min="14607" max="14607" width="36.28515625" style="166" customWidth="1"/>
    <col min="14608" max="14840" width="9.140625" style="166"/>
    <col min="14841" max="14841" width="3.5703125" style="166" customWidth="1"/>
    <col min="14842" max="14842" width="25.7109375" style="166" customWidth="1"/>
    <col min="14843" max="14843" width="11.5703125" style="166" customWidth="1"/>
    <col min="14844" max="14844" width="18.42578125" style="166" customWidth="1"/>
    <col min="14845" max="14845" width="10.140625" style="166" customWidth="1"/>
    <col min="14846" max="14846" width="15.5703125" style="166" customWidth="1"/>
    <col min="14847" max="14847" width="16" style="166" customWidth="1"/>
    <col min="14848" max="14848" width="7" style="166" customWidth="1"/>
    <col min="14849" max="14849" width="14.42578125" style="166" customWidth="1"/>
    <col min="14850" max="14850" width="11" style="166" customWidth="1"/>
    <col min="14851" max="14852" width="13.85546875" style="166" customWidth="1"/>
    <col min="14853" max="14853" width="12.140625" style="166" customWidth="1"/>
    <col min="14854" max="14854" width="13.85546875" style="166" customWidth="1"/>
    <col min="14855" max="14855" width="11.5703125" style="166" customWidth="1"/>
    <col min="14856" max="14856" width="15.140625" style="166" customWidth="1"/>
    <col min="14857" max="14857" width="13.85546875" style="166" customWidth="1"/>
    <col min="14858" max="14858" width="10.5703125" style="166" customWidth="1"/>
    <col min="14859" max="14859" width="13.85546875" style="166" customWidth="1"/>
    <col min="14860" max="14860" width="11.7109375" style="166" customWidth="1"/>
    <col min="14861" max="14861" width="0" style="166" hidden="1" customWidth="1"/>
    <col min="14862" max="14862" width="35.140625" style="166" customWidth="1"/>
    <col min="14863" max="14863" width="36.28515625" style="166" customWidth="1"/>
    <col min="14864" max="15096" width="9.140625" style="166"/>
    <col min="15097" max="15097" width="3.5703125" style="166" customWidth="1"/>
    <col min="15098" max="15098" width="25.7109375" style="166" customWidth="1"/>
    <col min="15099" max="15099" width="11.5703125" style="166" customWidth="1"/>
    <col min="15100" max="15100" width="18.42578125" style="166" customWidth="1"/>
    <col min="15101" max="15101" width="10.140625" style="166" customWidth="1"/>
    <col min="15102" max="15102" width="15.5703125" style="166" customWidth="1"/>
    <col min="15103" max="15103" width="16" style="166" customWidth="1"/>
    <col min="15104" max="15104" width="7" style="166" customWidth="1"/>
    <col min="15105" max="15105" width="14.42578125" style="166" customWidth="1"/>
    <col min="15106" max="15106" width="11" style="166" customWidth="1"/>
    <col min="15107" max="15108" width="13.85546875" style="166" customWidth="1"/>
    <col min="15109" max="15109" width="12.140625" style="166" customWidth="1"/>
    <col min="15110" max="15110" width="13.85546875" style="166" customWidth="1"/>
    <col min="15111" max="15111" width="11.5703125" style="166" customWidth="1"/>
    <col min="15112" max="15112" width="15.140625" style="166" customWidth="1"/>
    <col min="15113" max="15113" width="13.85546875" style="166" customWidth="1"/>
    <col min="15114" max="15114" width="10.5703125" style="166" customWidth="1"/>
    <col min="15115" max="15115" width="13.85546875" style="166" customWidth="1"/>
    <col min="15116" max="15116" width="11.7109375" style="166" customWidth="1"/>
    <col min="15117" max="15117" width="0" style="166" hidden="1" customWidth="1"/>
    <col min="15118" max="15118" width="35.140625" style="166" customWidth="1"/>
    <col min="15119" max="15119" width="36.28515625" style="166" customWidth="1"/>
    <col min="15120" max="15352" width="9.140625" style="166"/>
    <col min="15353" max="15353" width="3.5703125" style="166" customWidth="1"/>
    <col min="15354" max="15354" width="25.7109375" style="166" customWidth="1"/>
    <col min="15355" max="15355" width="11.5703125" style="166" customWidth="1"/>
    <col min="15356" max="15356" width="18.42578125" style="166" customWidth="1"/>
    <col min="15357" max="15357" width="10.140625" style="166" customWidth="1"/>
    <col min="15358" max="15358" width="15.5703125" style="166" customWidth="1"/>
    <col min="15359" max="15359" width="16" style="166" customWidth="1"/>
    <col min="15360" max="15360" width="7" style="166" customWidth="1"/>
    <col min="15361" max="15361" width="14.42578125" style="166" customWidth="1"/>
    <col min="15362" max="15362" width="11" style="166" customWidth="1"/>
    <col min="15363" max="15364" width="13.85546875" style="166" customWidth="1"/>
    <col min="15365" max="15365" width="12.140625" style="166" customWidth="1"/>
    <col min="15366" max="15366" width="13.85546875" style="166" customWidth="1"/>
    <col min="15367" max="15367" width="11.5703125" style="166" customWidth="1"/>
    <col min="15368" max="15368" width="15.140625" style="166" customWidth="1"/>
    <col min="15369" max="15369" width="13.85546875" style="166" customWidth="1"/>
    <col min="15370" max="15370" width="10.5703125" style="166" customWidth="1"/>
    <col min="15371" max="15371" width="13.85546875" style="166" customWidth="1"/>
    <col min="15372" max="15372" width="11.7109375" style="166" customWidth="1"/>
    <col min="15373" max="15373" width="0" style="166" hidden="1" customWidth="1"/>
    <col min="15374" max="15374" width="35.140625" style="166" customWidth="1"/>
    <col min="15375" max="15375" width="36.28515625" style="166" customWidth="1"/>
    <col min="15376" max="15608" width="9.140625" style="166"/>
    <col min="15609" max="15609" width="3.5703125" style="166" customWidth="1"/>
    <col min="15610" max="15610" width="25.7109375" style="166" customWidth="1"/>
    <col min="15611" max="15611" width="11.5703125" style="166" customWidth="1"/>
    <col min="15612" max="15612" width="18.42578125" style="166" customWidth="1"/>
    <col min="15613" max="15613" width="10.140625" style="166" customWidth="1"/>
    <col min="15614" max="15614" width="15.5703125" style="166" customWidth="1"/>
    <col min="15615" max="15615" width="16" style="166" customWidth="1"/>
    <col min="15616" max="15616" width="7" style="166" customWidth="1"/>
    <col min="15617" max="15617" width="14.42578125" style="166" customWidth="1"/>
    <col min="15618" max="15618" width="11" style="166" customWidth="1"/>
    <col min="15619" max="15620" width="13.85546875" style="166" customWidth="1"/>
    <col min="15621" max="15621" width="12.140625" style="166" customWidth="1"/>
    <col min="15622" max="15622" width="13.85546875" style="166" customWidth="1"/>
    <col min="15623" max="15623" width="11.5703125" style="166" customWidth="1"/>
    <col min="15624" max="15624" width="15.140625" style="166" customWidth="1"/>
    <col min="15625" max="15625" width="13.85546875" style="166" customWidth="1"/>
    <col min="15626" max="15626" width="10.5703125" style="166" customWidth="1"/>
    <col min="15627" max="15627" width="13.85546875" style="166" customWidth="1"/>
    <col min="15628" max="15628" width="11.7109375" style="166" customWidth="1"/>
    <col min="15629" max="15629" width="0" style="166" hidden="1" customWidth="1"/>
    <col min="15630" max="15630" width="35.140625" style="166" customWidth="1"/>
    <col min="15631" max="15631" width="36.28515625" style="166" customWidth="1"/>
    <col min="15632" max="15864" width="9.140625" style="166"/>
    <col min="15865" max="15865" width="3.5703125" style="166" customWidth="1"/>
    <col min="15866" max="15866" width="25.7109375" style="166" customWidth="1"/>
    <col min="15867" max="15867" width="11.5703125" style="166" customWidth="1"/>
    <col min="15868" max="15868" width="18.42578125" style="166" customWidth="1"/>
    <col min="15869" max="15869" width="10.140625" style="166" customWidth="1"/>
    <col min="15870" max="15870" width="15.5703125" style="166" customWidth="1"/>
    <col min="15871" max="15871" width="16" style="166" customWidth="1"/>
    <col min="15872" max="15872" width="7" style="166" customWidth="1"/>
    <col min="15873" max="15873" width="14.42578125" style="166" customWidth="1"/>
    <col min="15874" max="15874" width="11" style="166" customWidth="1"/>
    <col min="15875" max="15876" width="13.85546875" style="166" customWidth="1"/>
    <col min="15877" max="15877" width="12.140625" style="166" customWidth="1"/>
    <col min="15878" max="15878" width="13.85546875" style="166" customWidth="1"/>
    <col min="15879" max="15879" width="11.5703125" style="166" customWidth="1"/>
    <col min="15880" max="15880" width="15.140625" style="166" customWidth="1"/>
    <col min="15881" max="15881" width="13.85546875" style="166" customWidth="1"/>
    <col min="15882" max="15882" width="10.5703125" style="166" customWidth="1"/>
    <col min="15883" max="15883" width="13.85546875" style="166" customWidth="1"/>
    <col min="15884" max="15884" width="11.7109375" style="166" customWidth="1"/>
    <col min="15885" max="15885" width="0" style="166" hidden="1" customWidth="1"/>
    <col min="15886" max="15886" width="35.140625" style="166" customWidth="1"/>
    <col min="15887" max="15887" width="36.28515625" style="166" customWidth="1"/>
    <col min="15888" max="16120" width="9.140625" style="166"/>
    <col min="16121" max="16121" width="3.5703125" style="166" customWidth="1"/>
    <col min="16122" max="16122" width="25.7109375" style="166" customWidth="1"/>
    <col min="16123" max="16123" width="11.5703125" style="166" customWidth="1"/>
    <col min="16124" max="16124" width="18.42578125" style="166" customWidth="1"/>
    <col min="16125" max="16125" width="10.140625" style="166" customWidth="1"/>
    <col min="16126" max="16126" width="15.5703125" style="166" customWidth="1"/>
    <col min="16127" max="16127" width="16" style="166" customWidth="1"/>
    <col min="16128" max="16128" width="7" style="166" customWidth="1"/>
    <col min="16129" max="16129" width="14.42578125" style="166" customWidth="1"/>
    <col min="16130" max="16130" width="11" style="166" customWidth="1"/>
    <col min="16131" max="16132" width="13.85546875" style="166" customWidth="1"/>
    <col min="16133" max="16133" width="12.140625" style="166" customWidth="1"/>
    <col min="16134" max="16134" width="13.85546875" style="166" customWidth="1"/>
    <col min="16135" max="16135" width="11.5703125" style="166" customWidth="1"/>
    <col min="16136" max="16136" width="15.140625" style="166" customWidth="1"/>
    <col min="16137" max="16137" width="13.85546875" style="166" customWidth="1"/>
    <col min="16138" max="16138" width="10.5703125" style="166" customWidth="1"/>
    <col min="16139" max="16139" width="13.85546875" style="166" customWidth="1"/>
    <col min="16140" max="16140" width="11.7109375" style="166" customWidth="1"/>
    <col min="16141" max="16141" width="0" style="166" hidden="1" customWidth="1"/>
    <col min="16142" max="16142" width="35.140625" style="166" customWidth="1"/>
    <col min="16143" max="16143" width="36.28515625" style="166" customWidth="1"/>
    <col min="16144" max="16384" width="9.140625" style="166"/>
  </cols>
  <sheetData>
    <row r="1" spans="1:15" x14ac:dyDescent="0.2">
      <c r="M1" s="168" t="s">
        <v>277</v>
      </c>
    </row>
    <row r="2" spans="1:15" x14ac:dyDescent="0.2">
      <c r="O2" s="168" t="s">
        <v>305</v>
      </c>
    </row>
    <row r="3" spans="1:15" x14ac:dyDescent="0.2">
      <c r="A3" s="403" t="s">
        <v>291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</row>
    <row r="4" spans="1:15" x14ac:dyDescent="0.2">
      <c r="A4" s="404" t="s">
        <v>289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</row>
    <row r="5" spans="1:15" x14ac:dyDescent="0.2">
      <c r="G5" s="168"/>
      <c r="H5" s="168"/>
      <c r="I5" s="168"/>
      <c r="J5" s="168"/>
      <c r="K5" s="168"/>
      <c r="L5" s="168"/>
    </row>
    <row r="6" spans="1:15" ht="32.450000000000003" customHeight="1" x14ac:dyDescent="0.2">
      <c r="A6" s="405" t="s">
        <v>0</v>
      </c>
      <c r="B6" s="406" t="s">
        <v>302</v>
      </c>
      <c r="C6" s="394" t="s">
        <v>318</v>
      </c>
      <c r="D6" s="406" t="s">
        <v>40</v>
      </c>
      <c r="E6" s="388" t="s">
        <v>299</v>
      </c>
      <c r="F6" s="388"/>
      <c r="G6" s="407"/>
      <c r="H6" s="407" t="s">
        <v>278</v>
      </c>
      <c r="I6" s="408"/>
      <c r="J6" s="408"/>
      <c r="K6" s="408"/>
      <c r="L6" s="409"/>
      <c r="M6" s="169"/>
      <c r="N6" s="388" t="s">
        <v>279</v>
      </c>
      <c r="O6" s="388"/>
    </row>
    <row r="7" spans="1:15" ht="13.15" customHeight="1" x14ac:dyDescent="0.2">
      <c r="A7" s="405"/>
      <c r="B7" s="406"/>
      <c r="C7" s="394"/>
      <c r="D7" s="406"/>
      <c r="E7" s="387" t="s">
        <v>292</v>
      </c>
      <c r="F7" s="388" t="s">
        <v>280</v>
      </c>
      <c r="G7" s="389" t="s">
        <v>281</v>
      </c>
      <c r="H7" s="410" t="s">
        <v>293</v>
      </c>
      <c r="I7" s="410" t="s">
        <v>294</v>
      </c>
      <c r="J7" s="410" t="s">
        <v>295</v>
      </c>
      <c r="K7" s="410" t="s">
        <v>296</v>
      </c>
      <c r="L7" s="410" t="s">
        <v>282</v>
      </c>
      <c r="M7" s="170"/>
      <c r="N7" s="388" t="s">
        <v>283</v>
      </c>
      <c r="O7" s="388" t="s">
        <v>284</v>
      </c>
    </row>
    <row r="8" spans="1:15" ht="80.45" customHeight="1" x14ac:dyDescent="0.2">
      <c r="A8" s="405"/>
      <c r="B8" s="406"/>
      <c r="C8" s="394"/>
      <c r="D8" s="406"/>
      <c r="E8" s="387"/>
      <c r="F8" s="388"/>
      <c r="G8" s="389"/>
      <c r="H8" s="412"/>
      <c r="I8" s="411"/>
      <c r="J8" s="411"/>
      <c r="K8" s="411"/>
      <c r="L8" s="411"/>
      <c r="M8" s="171"/>
      <c r="N8" s="388"/>
      <c r="O8" s="388"/>
    </row>
    <row r="9" spans="1:15" x14ac:dyDescent="0.2">
      <c r="A9" s="172">
        <v>1</v>
      </c>
      <c r="B9" s="172">
        <v>2</v>
      </c>
      <c r="C9" s="173">
        <v>3</v>
      </c>
      <c r="D9" s="174">
        <v>4</v>
      </c>
      <c r="E9" s="174">
        <v>6</v>
      </c>
      <c r="F9" s="174">
        <v>7</v>
      </c>
      <c r="G9" s="174">
        <v>8</v>
      </c>
      <c r="H9" s="172">
        <v>9</v>
      </c>
      <c r="I9" s="172">
        <v>10</v>
      </c>
      <c r="J9" s="172">
        <v>11</v>
      </c>
      <c r="K9" s="172">
        <v>12</v>
      </c>
      <c r="L9" s="172">
        <v>13</v>
      </c>
      <c r="M9" s="172">
        <v>21</v>
      </c>
      <c r="N9" s="172">
        <v>14</v>
      </c>
      <c r="O9" s="172">
        <v>15</v>
      </c>
    </row>
    <row r="10" spans="1:15" ht="13.15" customHeight="1" x14ac:dyDescent="0.2">
      <c r="A10" s="393" t="s">
        <v>303</v>
      </c>
      <c r="B10" s="393"/>
      <c r="C10" s="400"/>
      <c r="D10" s="175" t="s">
        <v>41</v>
      </c>
      <c r="E10" s="176">
        <f t="shared" ref="E10:F10" si="0">E11+E12+E13+E14</f>
        <v>0</v>
      </c>
      <c r="F10" s="176">
        <f t="shared" si="0"/>
        <v>0</v>
      </c>
      <c r="G10" s="177" t="e">
        <f>F10/E10*100</f>
        <v>#DIV/0!</v>
      </c>
      <c r="H10" s="390" t="s">
        <v>285</v>
      </c>
      <c r="I10" s="390" t="s">
        <v>285</v>
      </c>
      <c r="J10" s="390" t="s">
        <v>285</v>
      </c>
      <c r="K10" s="390" t="s">
        <v>285</v>
      </c>
      <c r="L10" s="390" t="s">
        <v>285</v>
      </c>
      <c r="M10" s="395"/>
      <c r="N10" s="396"/>
      <c r="O10" s="396"/>
    </row>
    <row r="11" spans="1:15" ht="25.5" x14ac:dyDescent="0.2">
      <c r="A11" s="393"/>
      <c r="B11" s="393"/>
      <c r="C11" s="401"/>
      <c r="D11" s="175" t="s">
        <v>37</v>
      </c>
      <c r="E11" s="176">
        <f t="shared" ref="E11:F13" si="1">E17+E27</f>
        <v>0</v>
      </c>
      <c r="F11" s="176">
        <f t="shared" si="1"/>
        <v>0</v>
      </c>
      <c r="G11" s="177" t="e">
        <f t="shared" ref="G11:G21" si="2">F11/E11*100</f>
        <v>#DIV/0!</v>
      </c>
      <c r="H11" s="391"/>
      <c r="I11" s="391"/>
      <c r="J11" s="391"/>
      <c r="K11" s="391"/>
      <c r="L11" s="391"/>
      <c r="M11" s="395"/>
      <c r="N11" s="397"/>
      <c r="O11" s="397"/>
    </row>
    <row r="12" spans="1:15" ht="25.5" x14ac:dyDescent="0.2">
      <c r="A12" s="393"/>
      <c r="B12" s="393"/>
      <c r="C12" s="401"/>
      <c r="D12" s="178" t="s">
        <v>2</v>
      </c>
      <c r="E12" s="176">
        <f t="shared" si="1"/>
        <v>0</v>
      </c>
      <c r="F12" s="176">
        <f t="shared" si="1"/>
        <v>0</v>
      </c>
      <c r="G12" s="177" t="e">
        <f t="shared" si="2"/>
        <v>#DIV/0!</v>
      </c>
      <c r="H12" s="391"/>
      <c r="I12" s="391"/>
      <c r="J12" s="391"/>
      <c r="K12" s="391"/>
      <c r="L12" s="391"/>
      <c r="M12" s="395"/>
      <c r="N12" s="397"/>
      <c r="O12" s="397"/>
    </row>
    <row r="13" spans="1:15" ht="13.15" customHeight="1" x14ac:dyDescent="0.2">
      <c r="A13" s="393"/>
      <c r="B13" s="393"/>
      <c r="C13" s="401"/>
      <c r="D13" s="178" t="s">
        <v>43</v>
      </c>
      <c r="E13" s="176">
        <f t="shared" si="1"/>
        <v>0</v>
      </c>
      <c r="F13" s="176">
        <f t="shared" si="1"/>
        <v>0</v>
      </c>
      <c r="G13" s="177" t="e">
        <f t="shared" si="2"/>
        <v>#DIV/0!</v>
      </c>
      <c r="H13" s="391"/>
      <c r="I13" s="391"/>
      <c r="J13" s="391"/>
      <c r="K13" s="391"/>
      <c r="L13" s="391"/>
      <c r="M13" s="395"/>
      <c r="N13" s="397"/>
      <c r="O13" s="397"/>
    </row>
    <row r="14" spans="1:15" ht="25.5" x14ac:dyDescent="0.2">
      <c r="A14" s="393"/>
      <c r="B14" s="393"/>
      <c r="C14" s="402"/>
      <c r="D14" s="178" t="s">
        <v>264</v>
      </c>
      <c r="E14" s="176">
        <f>SUM(E30+E20)</f>
        <v>0</v>
      </c>
      <c r="F14" s="176">
        <f>SUM(F30+F20)</f>
        <v>0</v>
      </c>
      <c r="G14" s="177" t="e">
        <f t="shared" si="2"/>
        <v>#DIV/0!</v>
      </c>
      <c r="H14" s="392"/>
      <c r="I14" s="392"/>
      <c r="J14" s="392"/>
      <c r="K14" s="392"/>
      <c r="L14" s="392"/>
      <c r="M14" s="395"/>
      <c r="N14" s="398"/>
      <c r="O14" s="398"/>
    </row>
    <row r="15" spans="1:15" x14ac:dyDescent="0.2">
      <c r="A15" s="399" t="s">
        <v>36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179"/>
      <c r="O15" s="179"/>
    </row>
    <row r="16" spans="1:15" x14ac:dyDescent="0.2">
      <c r="A16" s="386">
        <v>1</v>
      </c>
      <c r="B16" s="393" t="s">
        <v>290</v>
      </c>
      <c r="C16" s="394"/>
      <c r="D16" s="180" t="s">
        <v>41</v>
      </c>
      <c r="E16" s="176">
        <f>SUM(E17:E20)</f>
        <v>0</v>
      </c>
      <c r="F16" s="176">
        <f>SUM(F17:F20)</f>
        <v>0</v>
      </c>
      <c r="G16" s="177" t="e">
        <f t="shared" si="2"/>
        <v>#DIV/0!</v>
      </c>
      <c r="H16" s="199"/>
      <c r="I16" s="199"/>
      <c r="J16" s="199"/>
      <c r="K16" s="199"/>
      <c r="L16" s="181"/>
      <c r="M16" s="373"/>
      <c r="N16" s="374"/>
      <c r="O16" s="374"/>
    </row>
    <row r="17" spans="1:56" ht="25.5" x14ac:dyDescent="0.2">
      <c r="A17" s="386"/>
      <c r="B17" s="393"/>
      <c r="C17" s="394"/>
      <c r="D17" s="180" t="s">
        <v>37</v>
      </c>
      <c r="E17" s="176">
        <v>0</v>
      </c>
      <c r="F17" s="176">
        <v>0</v>
      </c>
      <c r="G17" s="177" t="e">
        <f t="shared" si="2"/>
        <v>#DIV/0!</v>
      </c>
      <c r="H17" s="181"/>
      <c r="I17" s="199"/>
      <c r="J17" s="181">
        <v>0</v>
      </c>
      <c r="K17" s="181">
        <v>0</v>
      </c>
      <c r="L17" s="181" t="e">
        <f t="shared" ref="L17:L19" si="3">K17/J17*100</f>
        <v>#DIV/0!</v>
      </c>
      <c r="M17" s="373"/>
      <c r="N17" s="375"/>
      <c r="O17" s="375"/>
    </row>
    <row r="18" spans="1:56" ht="38.25" x14ac:dyDescent="0.2">
      <c r="A18" s="386"/>
      <c r="B18" s="393"/>
      <c r="C18" s="394"/>
      <c r="D18" s="182" t="s">
        <v>286</v>
      </c>
      <c r="E18" s="176">
        <v>0</v>
      </c>
      <c r="F18" s="176">
        <v>0</v>
      </c>
      <c r="G18" s="176" t="e">
        <f t="shared" si="2"/>
        <v>#DIV/0!</v>
      </c>
      <c r="H18" s="181"/>
      <c r="I18" s="181"/>
      <c r="J18" s="181">
        <v>0</v>
      </c>
      <c r="K18" s="181">
        <v>0</v>
      </c>
      <c r="L18" s="181" t="e">
        <f t="shared" si="3"/>
        <v>#DIV/0!</v>
      </c>
      <c r="M18" s="373"/>
      <c r="N18" s="375"/>
      <c r="O18" s="375"/>
    </row>
    <row r="19" spans="1:56" ht="13.15" customHeight="1" x14ac:dyDescent="0.2">
      <c r="A19" s="386"/>
      <c r="B19" s="393"/>
      <c r="C19" s="394"/>
      <c r="D19" s="182" t="s">
        <v>43</v>
      </c>
      <c r="E19" s="176">
        <v>0</v>
      </c>
      <c r="F19" s="176">
        <v>0</v>
      </c>
      <c r="G19" s="177" t="e">
        <f t="shared" si="2"/>
        <v>#DIV/0!</v>
      </c>
      <c r="H19" s="181"/>
      <c r="I19" s="181"/>
      <c r="J19" s="181">
        <v>0</v>
      </c>
      <c r="K19" s="181">
        <v>0</v>
      </c>
      <c r="L19" s="181" t="e">
        <f t="shared" si="3"/>
        <v>#DIV/0!</v>
      </c>
      <c r="M19" s="373"/>
      <c r="N19" s="375"/>
      <c r="O19" s="375"/>
    </row>
    <row r="20" spans="1:56" s="184" customFormat="1" ht="25.5" x14ac:dyDescent="0.2">
      <c r="A20" s="386"/>
      <c r="B20" s="393"/>
      <c r="C20" s="394"/>
      <c r="D20" s="182" t="s">
        <v>264</v>
      </c>
      <c r="E20" s="176">
        <v>0</v>
      </c>
      <c r="F20" s="176">
        <v>0</v>
      </c>
      <c r="G20" s="177" t="e">
        <f t="shared" si="2"/>
        <v>#DIV/0!</v>
      </c>
      <c r="H20" s="181"/>
      <c r="I20" s="181"/>
      <c r="J20" s="181">
        <v>0</v>
      </c>
      <c r="K20" s="181">
        <v>0</v>
      </c>
      <c r="L20" s="181" t="e">
        <f>K20/J20*100</f>
        <v>#DIV/0!</v>
      </c>
      <c r="M20" s="373"/>
      <c r="N20" s="376"/>
      <c r="O20" s="376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</row>
    <row r="21" spans="1:56" s="184" customFormat="1" x14ac:dyDescent="0.2">
      <c r="A21" s="377">
        <v>2</v>
      </c>
      <c r="B21" s="380" t="s">
        <v>314</v>
      </c>
      <c r="C21" s="383"/>
      <c r="D21" s="185" t="s">
        <v>41</v>
      </c>
      <c r="E21" s="186">
        <f>SUM(E22:E25)</f>
        <v>0</v>
      </c>
      <c r="F21" s="186">
        <f>SUM(F22:F25)</f>
        <v>0</v>
      </c>
      <c r="G21" s="177" t="e">
        <f t="shared" si="2"/>
        <v>#DIV/0!</v>
      </c>
      <c r="H21" s="187"/>
      <c r="I21" s="187"/>
      <c r="J21" s="187"/>
      <c r="K21" s="187"/>
      <c r="L21" s="187"/>
      <c r="N21" s="374"/>
      <c r="O21" s="374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</row>
    <row r="22" spans="1:56" s="184" customFormat="1" ht="25.5" x14ac:dyDescent="0.2">
      <c r="A22" s="378"/>
      <c r="B22" s="381"/>
      <c r="C22" s="384"/>
      <c r="D22" s="180" t="s">
        <v>37</v>
      </c>
      <c r="E22" s="186">
        <v>0</v>
      </c>
      <c r="F22" s="186">
        <v>0</v>
      </c>
      <c r="G22" s="177">
        <v>0</v>
      </c>
      <c r="J22" s="196"/>
      <c r="K22" s="196"/>
      <c r="L22" s="196"/>
      <c r="N22" s="375"/>
      <c r="O22" s="375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</row>
    <row r="23" spans="1:56" s="184" customFormat="1" ht="38.25" x14ac:dyDescent="0.2">
      <c r="A23" s="378"/>
      <c r="B23" s="381"/>
      <c r="C23" s="384"/>
      <c r="D23" s="182" t="s">
        <v>286</v>
      </c>
      <c r="E23" s="186">
        <v>0</v>
      </c>
      <c r="F23" s="188">
        <v>0</v>
      </c>
      <c r="G23" s="177" t="e">
        <f t="shared" ref="G23:G24" si="4">F23/E23*100</f>
        <v>#DIV/0!</v>
      </c>
      <c r="H23" s="196"/>
      <c r="I23" s="196"/>
      <c r="J23" s="196">
        <v>0</v>
      </c>
      <c r="K23" s="196">
        <v>0</v>
      </c>
      <c r="L23" s="196" t="e">
        <f>K23/J23*100</f>
        <v>#DIV/0!</v>
      </c>
      <c r="N23" s="375"/>
      <c r="O23" s="375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</row>
    <row r="24" spans="1:56" s="184" customFormat="1" x14ac:dyDescent="0.2">
      <c r="A24" s="378"/>
      <c r="B24" s="381"/>
      <c r="C24" s="384"/>
      <c r="D24" s="182" t="s">
        <v>43</v>
      </c>
      <c r="E24" s="186">
        <v>0</v>
      </c>
      <c r="F24" s="188">
        <v>0</v>
      </c>
      <c r="G24" s="177" t="e">
        <f t="shared" si="4"/>
        <v>#DIV/0!</v>
      </c>
      <c r="H24" s="196"/>
      <c r="I24" s="196"/>
      <c r="J24" s="196">
        <v>0</v>
      </c>
      <c r="K24" s="196">
        <v>0</v>
      </c>
      <c r="L24" s="196" t="e">
        <f>K24/J24*100</f>
        <v>#DIV/0!</v>
      </c>
      <c r="N24" s="375"/>
      <c r="O24" s="375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</row>
    <row r="25" spans="1:56" s="184" customFormat="1" ht="25.5" x14ac:dyDescent="0.2">
      <c r="A25" s="379"/>
      <c r="B25" s="382"/>
      <c r="C25" s="385"/>
      <c r="D25" s="182" t="s">
        <v>264</v>
      </c>
      <c r="E25" s="186">
        <v>0</v>
      </c>
      <c r="F25" s="186">
        <v>0</v>
      </c>
      <c r="G25" s="177">
        <v>0</v>
      </c>
      <c r="H25" s="196"/>
      <c r="I25" s="196"/>
      <c r="J25" s="196"/>
      <c r="K25" s="196"/>
      <c r="L25" s="196"/>
      <c r="N25" s="376"/>
      <c r="O25" s="376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</row>
    <row r="26" spans="1:56" s="184" customFormat="1" x14ac:dyDescent="0.2">
      <c r="A26" s="377">
        <v>3</v>
      </c>
      <c r="B26" s="380" t="s">
        <v>315</v>
      </c>
      <c r="C26" s="383"/>
      <c r="D26" s="185" t="s">
        <v>41</v>
      </c>
      <c r="E26" s="186">
        <f>SUM(E27:E30)</f>
        <v>0</v>
      </c>
      <c r="F26" s="186">
        <f>SUM(F27:F30)</f>
        <v>0</v>
      </c>
      <c r="G26" s="177" t="e">
        <f t="shared" ref="G26" si="5">F26/E26*100</f>
        <v>#DIV/0!</v>
      </c>
      <c r="H26" s="187"/>
      <c r="I26" s="187"/>
      <c r="J26" s="187"/>
      <c r="K26" s="187"/>
      <c r="L26" s="187"/>
      <c r="N26" s="374"/>
      <c r="O26" s="374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</row>
    <row r="27" spans="1:56" s="184" customFormat="1" ht="25.5" x14ac:dyDescent="0.2">
      <c r="A27" s="378"/>
      <c r="B27" s="381"/>
      <c r="C27" s="384"/>
      <c r="D27" s="180" t="s">
        <v>37</v>
      </c>
      <c r="E27" s="186">
        <v>0</v>
      </c>
      <c r="F27" s="186">
        <v>0</v>
      </c>
      <c r="G27" s="177">
        <v>0</v>
      </c>
      <c r="J27" s="195"/>
      <c r="K27" s="195"/>
      <c r="L27" s="195"/>
      <c r="N27" s="375"/>
      <c r="O27" s="375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</row>
    <row r="28" spans="1:56" s="184" customFormat="1" ht="38.25" x14ac:dyDescent="0.2">
      <c r="A28" s="378"/>
      <c r="B28" s="381"/>
      <c r="C28" s="384"/>
      <c r="D28" s="182" t="s">
        <v>286</v>
      </c>
      <c r="E28" s="186">
        <v>0</v>
      </c>
      <c r="F28" s="188">
        <v>0</v>
      </c>
      <c r="G28" s="177" t="e">
        <f t="shared" ref="G28:G29" si="6">F28/E28*100</f>
        <v>#DIV/0!</v>
      </c>
      <c r="H28" s="195"/>
      <c r="I28" s="195"/>
      <c r="J28" s="195">
        <v>0</v>
      </c>
      <c r="K28" s="195">
        <v>0</v>
      </c>
      <c r="L28" s="195" t="e">
        <f>K28/J28*100</f>
        <v>#DIV/0!</v>
      </c>
      <c r="N28" s="375"/>
      <c r="O28" s="375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</row>
    <row r="29" spans="1:56" s="184" customFormat="1" x14ac:dyDescent="0.2">
      <c r="A29" s="378"/>
      <c r="B29" s="381"/>
      <c r="C29" s="384"/>
      <c r="D29" s="182" t="s">
        <v>43</v>
      </c>
      <c r="E29" s="186">
        <v>0</v>
      </c>
      <c r="F29" s="188">
        <v>0</v>
      </c>
      <c r="G29" s="177" t="e">
        <f t="shared" si="6"/>
        <v>#DIV/0!</v>
      </c>
      <c r="H29" s="195"/>
      <c r="I29" s="195"/>
      <c r="J29" s="195">
        <v>0</v>
      </c>
      <c r="K29" s="195">
        <v>0</v>
      </c>
      <c r="L29" s="195" t="e">
        <f>K29/J29*100</f>
        <v>#DIV/0!</v>
      </c>
      <c r="N29" s="375"/>
      <c r="O29" s="375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</row>
    <row r="30" spans="1:56" s="184" customFormat="1" ht="25.5" x14ac:dyDescent="0.2">
      <c r="A30" s="379"/>
      <c r="B30" s="382"/>
      <c r="C30" s="385"/>
      <c r="D30" s="182" t="s">
        <v>264</v>
      </c>
      <c r="E30" s="186">
        <v>0</v>
      </c>
      <c r="F30" s="186">
        <v>0</v>
      </c>
      <c r="G30" s="177">
        <v>0</v>
      </c>
      <c r="H30" s="195"/>
      <c r="I30" s="195"/>
      <c r="J30" s="195"/>
      <c r="K30" s="195"/>
      <c r="L30" s="195"/>
      <c r="N30" s="376"/>
      <c r="O30" s="376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</row>
    <row r="32" spans="1:56" s="189" customFormat="1" ht="11.85" customHeight="1" x14ac:dyDescent="0.2">
      <c r="A32" s="189" t="s">
        <v>287</v>
      </c>
      <c r="C32" s="190"/>
    </row>
    <row r="33" spans="1:16" s="189" customFormat="1" ht="32.450000000000003" customHeight="1" x14ac:dyDescent="0.2">
      <c r="A33" s="415" t="s">
        <v>297</v>
      </c>
      <c r="B33" s="415"/>
      <c r="C33" s="415"/>
      <c r="D33" s="415"/>
      <c r="E33" s="415"/>
      <c r="F33" s="415"/>
      <c r="G33" s="415"/>
    </row>
    <row r="34" spans="1:16" ht="35.450000000000003" customHeight="1" x14ac:dyDescent="0.2">
      <c r="A34" s="416" t="s">
        <v>301</v>
      </c>
      <c r="B34" s="416"/>
      <c r="C34" s="416"/>
      <c r="D34" s="416"/>
      <c r="E34" s="416"/>
      <c r="F34" s="416"/>
      <c r="G34" s="416"/>
    </row>
    <row r="35" spans="1:16" x14ac:dyDescent="0.2">
      <c r="A35" s="191"/>
      <c r="B35" s="191"/>
    </row>
    <row r="36" spans="1:16" s="192" customFormat="1" ht="21.4" customHeight="1" x14ac:dyDescent="0.25">
      <c r="A36" s="417" t="s">
        <v>267</v>
      </c>
      <c r="B36" s="417"/>
      <c r="C36" s="417"/>
      <c r="D36" s="417"/>
      <c r="E36" s="417"/>
      <c r="F36" s="417"/>
      <c r="G36" s="417"/>
      <c r="H36" s="346"/>
      <c r="I36" s="346"/>
      <c r="J36" s="346"/>
      <c r="K36" s="346"/>
      <c r="L36" s="346"/>
      <c r="M36" s="200"/>
      <c r="N36" s="200"/>
      <c r="O36" s="194" t="s">
        <v>288</v>
      </c>
      <c r="P36" s="193"/>
    </row>
    <row r="37" spans="1:16" ht="33.6" customHeight="1" x14ac:dyDescent="0.3">
      <c r="A37" s="418" t="s">
        <v>304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201"/>
      <c r="M37" s="201"/>
      <c r="N37" s="201"/>
    </row>
    <row r="38" spans="1:16" ht="18.75" x14ac:dyDescent="0.3">
      <c r="A38" s="343"/>
      <c r="B38" s="414"/>
      <c r="C38" s="198"/>
      <c r="D38" s="120"/>
      <c r="E38" s="121"/>
      <c r="F38" s="121"/>
      <c r="G38" s="121"/>
      <c r="H38" s="198"/>
      <c r="I38" s="198"/>
      <c r="J38" s="198"/>
      <c r="K38" s="198"/>
      <c r="L38" s="201"/>
      <c r="M38" s="201"/>
      <c r="N38" s="201"/>
    </row>
    <row r="39" spans="1:16" ht="18.75" x14ac:dyDescent="0.3">
      <c r="A39" s="345"/>
      <c r="B39" s="345"/>
      <c r="C39" s="345"/>
      <c r="D39" s="413"/>
      <c r="E39" s="413"/>
      <c r="F39" s="413"/>
      <c r="G39" s="413"/>
      <c r="H39" s="413"/>
      <c r="I39" s="413"/>
      <c r="J39" s="413"/>
      <c r="K39" s="413"/>
      <c r="L39" s="201"/>
      <c r="M39" s="201"/>
      <c r="N39" s="201"/>
    </row>
  </sheetData>
  <mergeCells count="52">
    <mergeCell ref="A39:K39"/>
    <mergeCell ref="A38:B38"/>
    <mergeCell ref="A33:G33"/>
    <mergeCell ref="A34:G34"/>
    <mergeCell ref="A36:L36"/>
    <mergeCell ref="A37:K37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B16:B20"/>
    <mergeCell ref="C16:C20"/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2022-07-01T10:01:34Z</cp:lastPrinted>
  <dcterms:created xsi:type="dcterms:W3CDTF">2011-05-17T05:04:33Z</dcterms:created>
  <dcterms:modified xsi:type="dcterms:W3CDTF">2022-07-04T10:39:41Z</dcterms:modified>
</cp:coreProperties>
</file>